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charts/chart15.xml" ContentType="application/vnd.openxmlformats-officedocument.drawingml.chart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drawings/drawing17.xml" ContentType="application/vnd.openxmlformats-officedocument.drawingml.chartshapes+xml"/>
  <Override PartName="/xl/charts/chart17.xml" ContentType="application/vnd.openxmlformats-officedocument.drawingml.chart+xml"/>
  <Override PartName="/xl/drawings/drawing18.xml" ContentType="application/vnd.openxmlformats-officedocument.drawingml.chartshapes+xml"/>
  <Override PartName="/xl/charts/chart18.xml" ContentType="application/vnd.openxmlformats-officedocument.drawingml.chart+xml"/>
  <Override PartName="/xl/drawings/drawing19.xml" ContentType="application/vnd.openxmlformats-officedocument.drawingml.chartshapes+xml"/>
  <Override PartName="/xl/charts/chart19.xml" ContentType="application/vnd.openxmlformats-officedocument.drawingml.chart+xml"/>
  <Override PartName="/xl/drawings/drawing2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05" windowWidth="13335" windowHeight="8115"/>
  </bookViews>
  <sheets>
    <sheet name="表" sheetId="4" r:id="rId1"/>
    <sheet name="ザッケローニ" sheetId="6" r:id="rId2"/>
    <sheet name="岡田" sheetId="5" r:id="rId3"/>
    <sheet name="オシム" sheetId="3" r:id="rId4"/>
    <sheet name="ジーコ" sheetId="2" r:id="rId5"/>
    <sheet name="トルシエ" sheetId="1" r:id="rId6"/>
  </sheets>
  <calcPr calcId="145621"/>
</workbook>
</file>

<file path=xl/calcChain.xml><?xml version="1.0" encoding="utf-8"?>
<calcChain xmlns="http://schemas.openxmlformats.org/spreadsheetml/2006/main">
  <c r="AK36" i="4" l="1"/>
  <c r="AM36" i="4" s="1"/>
  <c r="AL36" i="4"/>
  <c r="AK37" i="4"/>
  <c r="AL37" i="4"/>
  <c r="AM37" i="4"/>
  <c r="AK38" i="4"/>
  <c r="AM38" i="4" s="1"/>
  <c r="AL38" i="4"/>
  <c r="AK39" i="4"/>
  <c r="AM39" i="4" s="1"/>
  <c r="AL39" i="4"/>
  <c r="AK40" i="4"/>
  <c r="AL40" i="4"/>
  <c r="AM40" i="4" s="1"/>
  <c r="AK41" i="4"/>
  <c r="AL41" i="4"/>
  <c r="AM41" i="4"/>
  <c r="AK42" i="4"/>
  <c r="AM42" i="4" s="1"/>
  <c r="AL42" i="4"/>
  <c r="AK43" i="4"/>
  <c r="AM43" i="4" s="1"/>
  <c r="AL43" i="4"/>
  <c r="AK44" i="4"/>
  <c r="AL44" i="4"/>
  <c r="AM44" i="4"/>
  <c r="AK45" i="4"/>
  <c r="AL45" i="4"/>
  <c r="AM45" i="4"/>
  <c r="AK46" i="4"/>
  <c r="AM46" i="4" s="1"/>
  <c r="AL46" i="4"/>
  <c r="AK47" i="4"/>
  <c r="AM47" i="4" s="1"/>
  <c r="AL47" i="4"/>
  <c r="AK48" i="4"/>
  <c r="AL48" i="4"/>
  <c r="AM48" i="4"/>
  <c r="AK49" i="4"/>
  <c r="AL49" i="4"/>
  <c r="AM49" i="4"/>
  <c r="AK50" i="4"/>
  <c r="AM50" i="4" s="1"/>
  <c r="AL50" i="4"/>
  <c r="AK51" i="4"/>
  <c r="AM51" i="4" s="1"/>
  <c r="AL51" i="4"/>
  <c r="AK52" i="4"/>
  <c r="AL52" i="4"/>
  <c r="AM52" i="4"/>
  <c r="AK53" i="4"/>
  <c r="AL53" i="4"/>
  <c r="AM53" i="4"/>
  <c r="T36" i="4"/>
  <c r="U36" i="4"/>
  <c r="V36" i="4"/>
  <c r="T37" i="4"/>
  <c r="U37" i="4"/>
  <c r="V37" i="4"/>
  <c r="T38" i="4"/>
  <c r="U38" i="4"/>
  <c r="V38" i="4"/>
  <c r="T39" i="4"/>
  <c r="U39" i="4"/>
  <c r="V39" i="4"/>
  <c r="T40" i="4"/>
  <c r="U40" i="4"/>
  <c r="V40" i="4"/>
  <c r="T41" i="4"/>
  <c r="U41" i="4"/>
  <c r="V41" i="4"/>
  <c r="T42" i="4"/>
  <c r="U42" i="4"/>
  <c r="V42" i="4"/>
  <c r="T43" i="4"/>
  <c r="U43" i="4"/>
  <c r="V43" i="4"/>
  <c r="T44" i="4"/>
  <c r="U44" i="4"/>
  <c r="V44" i="4"/>
  <c r="T45" i="4"/>
  <c r="U45" i="4"/>
  <c r="V45" i="4"/>
  <c r="T46" i="4"/>
  <c r="U46" i="4"/>
  <c r="V46" i="4"/>
  <c r="T47" i="4"/>
  <c r="U47" i="4"/>
  <c r="V47" i="4"/>
  <c r="T48" i="4"/>
  <c r="U48" i="4"/>
  <c r="V48" i="4"/>
  <c r="T49" i="4"/>
  <c r="U49" i="4"/>
  <c r="V49" i="4"/>
  <c r="T50" i="4"/>
  <c r="U50" i="4"/>
  <c r="V50" i="4"/>
  <c r="T51" i="4"/>
  <c r="U51" i="4"/>
  <c r="V51" i="4"/>
  <c r="T52" i="4"/>
  <c r="U52" i="4"/>
  <c r="V52" i="4"/>
  <c r="T53" i="4"/>
  <c r="U53" i="4"/>
  <c r="V53" i="4"/>
  <c r="AK12" i="4" l="1"/>
  <c r="AL12" i="4"/>
  <c r="AK13" i="4"/>
  <c r="AL13" i="4"/>
  <c r="AM13" i="4" s="1"/>
  <c r="AK14" i="4"/>
  <c r="AM14" i="4" s="1"/>
  <c r="AL14" i="4"/>
  <c r="AK15" i="4"/>
  <c r="AM15" i="4" s="1"/>
  <c r="AL15" i="4"/>
  <c r="AK16" i="4"/>
  <c r="AM16" i="4" s="1"/>
  <c r="AL16" i="4"/>
  <c r="AK17" i="4"/>
  <c r="AL17" i="4"/>
  <c r="AK18" i="4"/>
  <c r="AM18" i="4" s="1"/>
  <c r="AL18" i="4"/>
  <c r="AK19" i="4"/>
  <c r="AL19" i="4"/>
  <c r="AK20" i="4"/>
  <c r="AL20" i="4"/>
  <c r="AK21" i="4"/>
  <c r="AM21" i="4" s="1"/>
  <c r="AL21" i="4"/>
  <c r="AK22" i="4"/>
  <c r="AL22" i="4"/>
  <c r="AM22" i="4"/>
  <c r="AK23" i="4"/>
  <c r="AL23" i="4"/>
  <c r="AK24" i="4"/>
  <c r="AL24" i="4"/>
  <c r="AK25" i="4"/>
  <c r="AL25" i="4"/>
  <c r="AM25" i="4" s="1"/>
  <c r="AK26" i="4"/>
  <c r="AM26" i="4" s="1"/>
  <c r="AL26" i="4"/>
  <c r="AK27" i="4"/>
  <c r="AL27" i="4"/>
  <c r="AK28" i="4"/>
  <c r="AL28" i="4"/>
  <c r="AK29" i="4"/>
  <c r="AM29" i="4" s="1"/>
  <c r="AL29" i="4"/>
  <c r="AK30" i="4"/>
  <c r="AL30" i="4"/>
  <c r="AM30" i="4"/>
  <c r="AK31" i="4"/>
  <c r="AL31" i="4"/>
  <c r="AK32" i="4"/>
  <c r="AL32" i="4"/>
  <c r="AK33" i="4"/>
  <c r="AL33" i="4"/>
  <c r="AM33" i="4" s="1"/>
  <c r="AK34" i="4"/>
  <c r="AM34" i="4" s="1"/>
  <c r="AL34" i="4"/>
  <c r="AK35" i="4"/>
  <c r="AL35" i="4"/>
  <c r="T12" i="4"/>
  <c r="U12" i="4"/>
  <c r="V12" i="4"/>
  <c r="T13" i="4"/>
  <c r="U13" i="4"/>
  <c r="V13" i="4"/>
  <c r="T14" i="4"/>
  <c r="U14" i="4"/>
  <c r="V14" i="4"/>
  <c r="T15" i="4"/>
  <c r="U15" i="4"/>
  <c r="V15" i="4"/>
  <c r="T16" i="4"/>
  <c r="U16" i="4"/>
  <c r="V16" i="4"/>
  <c r="T17" i="4"/>
  <c r="U17" i="4"/>
  <c r="V17" i="4"/>
  <c r="T18" i="4"/>
  <c r="U18" i="4"/>
  <c r="V18" i="4"/>
  <c r="T19" i="4"/>
  <c r="U19" i="4"/>
  <c r="V19" i="4"/>
  <c r="T20" i="4"/>
  <c r="U20" i="4"/>
  <c r="V20" i="4"/>
  <c r="T21" i="4"/>
  <c r="U21" i="4"/>
  <c r="V21" i="4"/>
  <c r="T22" i="4"/>
  <c r="U22" i="4"/>
  <c r="V22" i="4"/>
  <c r="T23" i="4"/>
  <c r="U23" i="4"/>
  <c r="V23" i="4"/>
  <c r="T24" i="4"/>
  <c r="U24" i="4"/>
  <c r="V24" i="4"/>
  <c r="T25" i="4"/>
  <c r="U25" i="4"/>
  <c r="V25" i="4"/>
  <c r="T26" i="4"/>
  <c r="U26" i="4"/>
  <c r="V26" i="4"/>
  <c r="T27" i="4"/>
  <c r="U27" i="4"/>
  <c r="V27" i="4"/>
  <c r="T28" i="4"/>
  <c r="U28" i="4"/>
  <c r="V28" i="4"/>
  <c r="T29" i="4"/>
  <c r="U29" i="4"/>
  <c r="V29" i="4"/>
  <c r="T30" i="4"/>
  <c r="U30" i="4"/>
  <c r="V30" i="4"/>
  <c r="T31" i="4"/>
  <c r="U31" i="4"/>
  <c r="V31" i="4"/>
  <c r="T32" i="4"/>
  <c r="U32" i="4"/>
  <c r="V32" i="4"/>
  <c r="T33" i="4"/>
  <c r="U33" i="4"/>
  <c r="V33" i="4"/>
  <c r="T34" i="4"/>
  <c r="U34" i="4"/>
  <c r="V34" i="4"/>
  <c r="T35" i="4"/>
  <c r="U35" i="4"/>
  <c r="V35" i="4"/>
  <c r="AM31" i="4" l="1"/>
  <c r="AM28" i="4"/>
  <c r="AM23" i="4"/>
  <c r="AM20" i="4"/>
  <c r="AM35" i="4"/>
  <c r="AM32" i="4"/>
  <c r="AM27" i="4"/>
  <c r="AM24" i="4"/>
  <c r="AM19" i="4"/>
  <c r="AM17" i="4"/>
  <c r="AM12" i="4"/>
  <c r="AK4" i="4"/>
  <c r="AL4" i="4"/>
  <c r="AK5" i="4"/>
  <c r="AL5" i="4"/>
  <c r="AK6" i="4"/>
  <c r="AL6" i="4"/>
  <c r="AK7" i="4"/>
  <c r="AL7" i="4"/>
  <c r="AK8" i="4"/>
  <c r="AL8" i="4"/>
  <c r="AK9" i="4"/>
  <c r="AL9" i="4"/>
  <c r="AK10" i="4"/>
  <c r="AL10" i="4"/>
  <c r="AK11" i="4"/>
  <c r="AL11" i="4"/>
  <c r="AL3" i="4"/>
  <c r="AK3" i="4"/>
  <c r="K22" i="4" s="1"/>
  <c r="L22" i="4" s="1"/>
  <c r="T4" i="4"/>
  <c r="U4" i="4"/>
  <c r="V4" i="4"/>
  <c r="T5" i="4"/>
  <c r="U5" i="4"/>
  <c r="V5" i="4"/>
  <c r="T6" i="4"/>
  <c r="U6" i="4"/>
  <c r="V6" i="4"/>
  <c r="T7" i="4"/>
  <c r="U7" i="4"/>
  <c r="V7" i="4"/>
  <c r="T8" i="4"/>
  <c r="U8" i="4"/>
  <c r="V8" i="4"/>
  <c r="T9" i="4"/>
  <c r="U9" i="4"/>
  <c r="V9" i="4"/>
  <c r="T10" i="4"/>
  <c r="U10" i="4"/>
  <c r="V10" i="4"/>
  <c r="T11" i="4"/>
  <c r="U11" i="4"/>
  <c r="V11" i="4"/>
  <c r="V3" i="4"/>
  <c r="U3" i="4"/>
  <c r="T3" i="4"/>
  <c r="AN49" i="4"/>
  <c r="AO49" i="4"/>
  <c r="AN50" i="4"/>
  <c r="AO50" i="4"/>
  <c r="AN51" i="4"/>
  <c r="AO51" i="4"/>
  <c r="AN52" i="4"/>
  <c r="AO52" i="4"/>
  <c r="W49" i="4"/>
  <c r="X49" i="4"/>
  <c r="Y49" i="4"/>
  <c r="W50" i="4"/>
  <c r="X50" i="4"/>
  <c r="Y50" i="4"/>
  <c r="W51" i="4"/>
  <c r="X51" i="4"/>
  <c r="Y51" i="4"/>
  <c r="W52" i="4"/>
  <c r="X52" i="4"/>
  <c r="Y52" i="4"/>
  <c r="W3" i="4"/>
  <c r="X3" i="4"/>
  <c r="Y3" i="4"/>
  <c r="Z3" i="4"/>
  <c r="AA3" i="4"/>
  <c r="AB3" i="4"/>
  <c r="AC3" i="4"/>
  <c r="AD3" i="4"/>
  <c r="AE3" i="4"/>
  <c r="AF3" i="4"/>
  <c r="AG3" i="4"/>
  <c r="AH3" i="4"/>
  <c r="AN3" i="4"/>
  <c r="AO3" i="4"/>
  <c r="AQ3" i="4"/>
  <c r="AR3" i="4"/>
  <c r="AT3" i="4"/>
  <c r="AU3" i="4"/>
  <c r="AW3" i="4"/>
  <c r="AX3" i="4"/>
  <c r="W4" i="4"/>
  <c r="X4" i="4"/>
  <c r="Y4" i="4"/>
  <c r="Z4" i="4"/>
  <c r="AA4" i="4"/>
  <c r="AB4" i="4"/>
  <c r="AC4" i="4"/>
  <c r="AD4" i="4"/>
  <c r="AE4" i="4"/>
  <c r="AF4" i="4"/>
  <c r="AG4" i="4"/>
  <c r="AH4" i="4"/>
  <c r="AN4" i="4"/>
  <c r="AO4" i="4"/>
  <c r="AQ4" i="4"/>
  <c r="AR4" i="4"/>
  <c r="AT4" i="4"/>
  <c r="AU4" i="4"/>
  <c r="AW4" i="4"/>
  <c r="AX4" i="4"/>
  <c r="W5" i="4"/>
  <c r="X5" i="4"/>
  <c r="Y5" i="4"/>
  <c r="Z5" i="4"/>
  <c r="AA5" i="4"/>
  <c r="AB5" i="4"/>
  <c r="AC5" i="4"/>
  <c r="AD5" i="4"/>
  <c r="AE5" i="4"/>
  <c r="AF5" i="4"/>
  <c r="AG5" i="4"/>
  <c r="AH5" i="4"/>
  <c r="AN5" i="4"/>
  <c r="AO5" i="4"/>
  <c r="AQ5" i="4"/>
  <c r="AR5" i="4"/>
  <c r="AT5" i="4"/>
  <c r="AU5" i="4"/>
  <c r="AW5" i="4"/>
  <c r="AX5" i="4"/>
  <c r="W6" i="4"/>
  <c r="X6" i="4"/>
  <c r="Y6" i="4"/>
  <c r="Z6" i="4"/>
  <c r="AA6" i="4"/>
  <c r="AB6" i="4"/>
  <c r="AC6" i="4"/>
  <c r="AD6" i="4"/>
  <c r="AE6" i="4"/>
  <c r="AF6" i="4"/>
  <c r="AG6" i="4"/>
  <c r="AH6" i="4"/>
  <c r="AN6" i="4"/>
  <c r="AO6" i="4"/>
  <c r="AQ6" i="4"/>
  <c r="AR6" i="4"/>
  <c r="AT6" i="4"/>
  <c r="AU6" i="4"/>
  <c r="AW6" i="4"/>
  <c r="AX6" i="4"/>
  <c r="W7" i="4"/>
  <c r="X7" i="4"/>
  <c r="Y7" i="4"/>
  <c r="Z7" i="4"/>
  <c r="AA7" i="4"/>
  <c r="AB7" i="4"/>
  <c r="AC7" i="4"/>
  <c r="AD7" i="4"/>
  <c r="AE7" i="4"/>
  <c r="AF7" i="4"/>
  <c r="AG7" i="4"/>
  <c r="AH7" i="4"/>
  <c r="AN7" i="4"/>
  <c r="AO7" i="4"/>
  <c r="AQ7" i="4"/>
  <c r="AR7" i="4"/>
  <c r="AT7" i="4"/>
  <c r="AU7" i="4"/>
  <c r="AW7" i="4"/>
  <c r="AX7" i="4"/>
  <c r="W8" i="4"/>
  <c r="X8" i="4"/>
  <c r="Y8" i="4"/>
  <c r="Z8" i="4"/>
  <c r="AA8" i="4"/>
  <c r="AB8" i="4"/>
  <c r="AC8" i="4"/>
  <c r="AD8" i="4"/>
  <c r="AE8" i="4"/>
  <c r="AF8" i="4"/>
  <c r="AG8" i="4"/>
  <c r="AH8" i="4"/>
  <c r="AN8" i="4"/>
  <c r="AO8" i="4"/>
  <c r="AQ8" i="4"/>
  <c r="AR8" i="4"/>
  <c r="AT8" i="4"/>
  <c r="AU8" i="4"/>
  <c r="AW8" i="4"/>
  <c r="AX8" i="4"/>
  <c r="W9" i="4"/>
  <c r="X9" i="4"/>
  <c r="Y9" i="4"/>
  <c r="Z9" i="4"/>
  <c r="AA9" i="4"/>
  <c r="AB9" i="4"/>
  <c r="AC9" i="4"/>
  <c r="AD9" i="4"/>
  <c r="AE9" i="4"/>
  <c r="AF9" i="4"/>
  <c r="AG9" i="4"/>
  <c r="AH9" i="4"/>
  <c r="AN9" i="4"/>
  <c r="AO9" i="4"/>
  <c r="AQ9" i="4"/>
  <c r="AR9" i="4"/>
  <c r="AT9" i="4"/>
  <c r="AU9" i="4"/>
  <c r="AW9" i="4"/>
  <c r="AX9" i="4"/>
  <c r="W10" i="4"/>
  <c r="X10" i="4"/>
  <c r="Y10" i="4"/>
  <c r="Z10" i="4"/>
  <c r="AA10" i="4"/>
  <c r="AB10" i="4"/>
  <c r="AC10" i="4"/>
  <c r="AD10" i="4"/>
  <c r="AE10" i="4"/>
  <c r="AF10" i="4"/>
  <c r="AG10" i="4"/>
  <c r="AH10" i="4"/>
  <c r="AN10" i="4"/>
  <c r="AO10" i="4"/>
  <c r="AQ10" i="4"/>
  <c r="AR10" i="4"/>
  <c r="AT10" i="4"/>
  <c r="AU10" i="4"/>
  <c r="AW10" i="4"/>
  <c r="AX10" i="4"/>
  <c r="W11" i="4"/>
  <c r="X11" i="4"/>
  <c r="Y11" i="4"/>
  <c r="Z11" i="4"/>
  <c r="AA11" i="4"/>
  <c r="AB11" i="4"/>
  <c r="AC11" i="4"/>
  <c r="AD11" i="4"/>
  <c r="AE11" i="4"/>
  <c r="AF11" i="4"/>
  <c r="AG11" i="4"/>
  <c r="AH11" i="4"/>
  <c r="AN11" i="4"/>
  <c r="AO11" i="4"/>
  <c r="AQ11" i="4"/>
  <c r="AR11" i="4"/>
  <c r="AT11" i="4"/>
  <c r="AU11" i="4"/>
  <c r="AW11" i="4"/>
  <c r="AX11" i="4"/>
  <c r="W12" i="4"/>
  <c r="X12" i="4"/>
  <c r="Y12" i="4"/>
  <c r="Z12" i="4"/>
  <c r="AA12" i="4"/>
  <c r="AB12" i="4"/>
  <c r="AC12" i="4"/>
  <c r="AD12" i="4"/>
  <c r="AE12" i="4"/>
  <c r="AF12" i="4"/>
  <c r="AG12" i="4"/>
  <c r="AH12" i="4"/>
  <c r="AN12" i="4"/>
  <c r="AO12" i="4"/>
  <c r="AQ12" i="4"/>
  <c r="AR12" i="4"/>
  <c r="AT12" i="4"/>
  <c r="AU12" i="4"/>
  <c r="AW12" i="4"/>
  <c r="AX12" i="4"/>
  <c r="W13" i="4"/>
  <c r="X13" i="4"/>
  <c r="Y13" i="4"/>
  <c r="Z13" i="4"/>
  <c r="AA13" i="4"/>
  <c r="AB13" i="4"/>
  <c r="AC13" i="4"/>
  <c r="AD13" i="4"/>
  <c r="AE13" i="4"/>
  <c r="AF13" i="4"/>
  <c r="AG13" i="4"/>
  <c r="AH13" i="4"/>
  <c r="AN13" i="4"/>
  <c r="AO13" i="4"/>
  <c r="AQ13" i="4"/>
  <c r="AR13" i="4"/>
  <c r="AT13" i="4"/>
  <c r="AU13" i="4"/>
  <c r="AW13" i="4"/>
  <c r="AX13" i="4"/>
  <c r="W14" i="4"/>
  <c r="X14" i="4"/>
  <c r="Y14" i="4"/>
  <c r="Z14" i="4"/>
  <c r="AA14" i="4"/>
  <c r="AB14" i="4"/>
  <c r="AC14" i="4"/>
  <c r="AD14" i="4"/>
  <c r="AE14" i="4"/>
  <c r="AF14" i="4"/>
  <c r="AG14" i="4"/>
  <c r="AH14" i="4"/>
  <c r="AN14" i="4"/>
  <c r="AO14" i="4"/>
  <c r="AQ14" i="4"/>
  <c r="AR14" i="4"/>
  <c r="AT14" i="4"/>
  <c r="AU14" i="4"/>
  <c r="AW14" i="4"/>
  <c r="AX14" i="4"/>
  <c r="W15" i="4"/>
  <c r="X15" i="4"/>
  <c r="Y15" i="4"/>
  <c r="Z15" i="4"/>
  <c r="AA15" i="4"/>
  <c r="AB15" i="4"/>
  <c r="AC15" i="4"/>
  <c r="AD15" i="4"/>
  <c r="AE15" i="4"/>
  <c r="AF15" i="4"/>
  <c r="AG15" i="4"/>
  <c r="AH15" i="4"/>
  <c r="AN15" i="4"/>
  <c r="AO15" i="4"/>
  <c r="AQ15" i="4"/>
  <c r="AR15" i="4"/>
  <c r="AT15" i="4"/>
  <c r="AU15" i="4"/>
  <c r="AW15" i="4"/>
  <c r="AX15" i="4"/>
  <c r="W16" i="4"/>
  <c r="X16" i="4"/>
  <c r="Y16" i="4"/>
  <c r="Z16" i="4"/>
  <c r="AA16" i="4"/>
  <c r="AB16" i="4"/>
  <c r="AC16" i="4"/>
  <c r="AD16" i="4"/>
  <c r="AE16" i="4"/>
  <c r="AF16" i="4"/>
  <c r="AG16" i="4"/>
  <c r="AH16" i="4"/>
  <c r="AN16" i="4"/>
  <c r="AO16" i="4"/>
  <c r="AQ16" i="4"/>
  <c r="AR16" i="4"/>
  <c r="AT16" i="4"/>
  <c r="AU16" i="4"/>
  <c r="AW16" i="4"/>
  <c r="AX16" i="4"/>
  <c r="W17" i="4"/>
  <c r="X17" i="4"/>
  <c r="Y17" i="4"/>
  <c r="Z17" i="4"/>
  <c r="AA17" i="4"/>
  <c r="AB17" i="4"/>
  <c r="AC17" i="4"/>
  <c r="AD17" i="4"/>
  <c r="AE17" i="4"/>
  <c r="AF17" i="4"/>
  <c r="AG17" i="4"/>
  <c r="AH17" i="4"/>
  <c r="AN17" i="4"/>
  <c r="AO17" i="4"/>
  <c r="AQ17" i="4"/>
  <c r="AR17" i="4"/>
  <c r="AT17" i="4"/>
  <c r="AU17" i="4"/>
  <c r="AW17" i="4"/>
  <c r="AX17" i="4"/>
  <c r="W18" i="4"/>
  <c r="X18" i="4"/>
  <c r="Y18" i="4"/>
  <c r="Z18" i="4"/>
  <c r="AA18" i="4"/>
  <c r="AB18" i="4"/>
  <c r="AC18" i="4"/>
  <c r="AD18" i="4"/>
  <c r="AE18" i="4"/>
  <c r="AF18" i="4"/>
  <c r="AG18" i="4"/>
  <c r="AH18" i="4"/>
  <c r="AN18" i="4"/>
  <c r="AO18" i="4"/>
  <c r="AQ18" i="4"/>
  <c r="AR18" i="4"/>
  <c r="AT18" i="4"/>
  <c r="AU18" i="4"/>
  <c r="AW18" i="4"/>
  <c r="AX18" i="4"/>
  <c r="W19" i="4"/>
  <c r="X19" i="4"/>
  <c r="Y19" i="4"/>
  <c r="Z19" i="4"/>
  <c r="AA19" i="4"/>
  <c r="AB19" i="4"/>
  <c r="AC19" i="4"/>
  <c r="AD19" i="4"/>
  <c r="AE19" i="4"/>
  <c r="AF19" i="4"/>
  <c r="AG19" i="4"/>
  <c r="AH19" i="4"/>
  <c r="AN19" i="4"/>
  <c r="AO19" i="4"/>
  <c r="AQ19" i="4"/>
  <c r="AR19" i="4"/>
  <c r="AT19" i="4"/>
  <c r="AU19" i="4"/>
  <c r="AW19" i="4"/>
  <c r="AX19" i="4"/>
  <c r="W20" i="4"/>
  <c r="X20" i="4"/>
  <c r="Y20" i="4"/>
  <c r="Z20" i="4"/>
  <c r="AA20" i="4"/>
  <c r="AB20" i="4"/>
  <c r="AC20" i="4"/>
  <c r="AD20" i="4"/>
  <c r="AE20" i="4"/>
  <c r="AF20" i="4"/>
  <c r="AG20" i="4"/>
  <c r="AH20" i="4"/>
  <c r="AN20" i="4"/>
  <c r="AO20" i="4"/>
  <c r="AQ20" i="4"/>
  <c r="AR20" i="4"/>
  <c r="AT20" i="4"/>
  <c r="AU20" i="4"/>
  <c r="AW20" i="4"/>
  <c r="AX20" i="4"/>
  <c r="W21" i="4"/>
  <c r="X21" i="4"/>
  <c r="Y21" i="4"/>
  <c r="Z21" i="4"/>
  <c r="AA21" i="4"/>
  <c r="AB21" i="4"/>
  <c r="AC21" i="4"/>
  <c r="AD21" i="4"/>
  <c r="AE21" i="4"/>
  <c r="AF21" i="4"/>
  <c r="AG21" i="4"/>
  <c r="AH21" i="4"/>
  <c r="AN21" i="4"/>
  <c r="AO21" i="4"/>
  <c r="AQ21" i="4"/>
  <c r="AR21" i="4"/>
  <c r="AT21" i="4"/>
  <c r="AU21" i="4"/>
  <c r="AW21" i="4"/>
  <c r="AX21" i="4"/>
  <c r="W22" i="4"/>
  <c r="X22" i="4"/>
  <c r="Y22" i="4"/>
  <c r="Z22" i="4"/>
  <c r="AA22" i="4"/>
  <c r="AB22" i="4"/>
  <c r="AC22" i="4"/>
  <c r="AD22" i="4"/>
  <c r="AE22" i="4"/>
  <c r="AF22" i="4"/>
  <c r="AG22" i="4"/>
  <c r="AH22" i="4"/>
  <c r="AN22" i="4"/>
  <c r="AO22" i="4"/>
  <c r="AQ22" i="4"/>
  <c r="AR22" i="4"/>
  <c r="AT22" i="4"/>
  <c r="AU22" i="4"/>
  <c r="AW22" i="4"/>
  <c r="AX22" i="4"/>
  <c r="W23" i="4"/>
  <c r="X23" i="4"/>
  <c r="Y23" i="4"/>
  <c r="AC23" i="4"/>
  <c r="AD23" i="4"/>
  <c r="AE23" i="4"/>
  <c r="AF23" i="4"/>
  <c r="AG23" i="4"/>
  <c r="AH23" i="4"/>
  <c r="AN23" i="4"/>
  <c r="AO23" i="4"/>
  <c r="AT23" i="4"/>
  <c r="AU23" i="4"/>
  <c r="AW23" i="4"/>
  <c r="AX23" i="4"/>
  <c r="W24" i="4"/>
  <c r="X24" i="4"/>
  <c r="Y24" i="4"/>
  <c r="AC24" i="4"/>
  <c r="AD24" i="4"/>
  <c r="AE24" i="4"/>
  <c r="AF24" i="4"/>
  <c r="AG24" i="4"/>
  <c r="AH24" i="4"/>
  <c r="AN24" i="4"/>
  <c r="AO24" i="4"/>
  <c r="AT24" i="4"/>
  <c r="AU24" i="4"/>
  <c r="AW24" i="4"/>
  <c r="AX24" i="4"/>
  <c r="W25" i="4"/>
  <c r="X25" i="4"/>
  <c r="Y25" i="4"/>
  <c r="AC25" i="4"/>
  <c r="AD25" i="4"/>
  <c r="AE25" i="4"/>
  <c r="AF25" i="4"/>
  <c r="AG25" i="4"/>
  <c r="AH25" i="4"/>
  <c r="AN25" i="4"/>
  <c r="AO25" i="4"/>
  <c r="AT25" i="4"/>
  <c r="AU25" i="4"/>
  <c r="AW25" i="4"/>
  <c r="AX25" i="4"/>
  <c r="W26" i="4"/>
  <c r="X26" i="4"/>
  <c r="Y26" i="4"/>
  <c r="AC26" i="4"/>
  <c r="AD26" i="4"/>
  <c r="AE26" i="4"/>
  <c r="AF26" i="4"/>
  <c r="AG26" i="4"/>
  <c r="AH26" i="4"/>
  <c r="AN26" i="4"/>
  <c r="AO26" i="4"/>
  <c r="AT26" i="4"/>
  <c r="AU26" i="4"/>
  <c r="AW26" i="4"/>
  <c r="AX26" i="4"/>
  <c r="W27" i="4"/>
  <c r="X27" i="4"/>
  <c r="Y27" i="4"/>
  <c r="AC27" i="4"/>
  <c r="AD27" i="4"/>
  <c r="AE27" i="4"/>
  <c r="AF27" i="4"/>
  <c r="AG27" i="4"/>
  <c r="AH27" i="4"/>
  <c r="AN27" i="4"/>
  <c r="AO27" i="4"/>
  <c r="AT27" i="4"/>
  <c r="AU27" i="4"/>
  <c r="AW27" i="4"/>
  <c r="AX27" i="4"/>
  <c r="W28" i="4"/>
  <c r="X28" i="4"/>
  <c r="Y28" i="4"/>
  <c r="AC28" i="4"/>
  <c r="AD28" i="4"/>
  <c r="AE28" i="4"/>
  <c r="AF28" i="4"/>
  <c r="AG28" i="4"/>
  <c r="AH28" i="4"/>
  <c r="AN28" i="4"/>
  <c r="AO28" i="4"/>
  <c r="AT28" i="4"/>
  <c r="AU28" i="4"/>
  <c r="AW28" i="4"/>
  <c r="AX28" i="4"/>
  <c r="W29" i="4"/>
  <c r="X29" i="4"/>
  <c r="Y29" i="4"/>
  <c r="AC29" i="4"/>
  <c r="AD29" i="4"/>
  <c r="AE29" i="4"/>
  <c r="AF29" i="4"/>
  <c r="AG29" i="4"/>
  <c r="AH29" i="4"/>
  <c r="AN29" i="4"/>
  <c r="AO29" i="4"/>
  <c r="AT29" i="4"/>
  <c r="AU29" i="4"/>
  <c r="AW29" i="4"/>
  <c r="AX29" i="4"/>
  <c r="W30" i="4"/>
  <c r="X30" i="4"/>
  <c r="Y30" i="4"/>
  <c r="AC30" i="4"/>
  <c r="AD30" i="4"/>
  <c r="AE30" i="4"/>
  <c r="AF30" i="4"/>
  <c r="AG30" i="4"/>
  <c r="AH30" i="4"/>
  <c r="AN30" i="4"/>
  <c r="AO30" i="4"/>
  <c r="AT30" i="4"/>
  <c r="AU30" i="4"/>
  <c r="AW30" i="4"/>
  <c r="AX30" i="4"/>
  <c r="W31" i="4"/>
  <c r="X31" i="4"/>
  <c r="Y31" i="4"/>
  <c r="AC31" i="4"/>
  <c r="AD31" i="4"/>
  <c r="AE31" i="4"/>
  <c r="AF31" i="4"/>
  <c r="AG31" i="4"/>
  <c r="AH31" i="4"/>
  <c r="AN31" i="4"/>
  <c r="AO31" i="4"/>
  <c r="AT31" i="4"/>
  <c r="AU31" i="4"/>
  <c r="AW31" i="4"/>
  <c r="AX31" i="4"/>
  <c r="W32" i="4"/>
  <c r="X32" i="4"/>
  <c r="Y32" i="4"/>
  <c r="AC32" i="4"/>
  <c r="AD32" i="4"/>
  <c r="AE32" i="4"/>
  <c r="AF32" i="4"/>
  <c r="AG32" i="4"/>
  <c r="AH32" i="4"/>
  <c r="AN32" i="4"/>
  <c r="AO32" i="4"/>
  <c r="AT32" i="4"/>
  <c r="AU32" i="4"/>
  <c r="AW32" i="4"/>
  <c r="AX32" i="4"/>
  <c r="W33" i="4"/>
  <c r="X33" i="4"/>
  <c r="Y33" i="4"/>
  <c r="AC33" i="4"/>
  <c r="AD33" i="4"/>
  <c r="AE33" i="4"/>
  <c r="AF33" i="4"/>
  <c r="AG33" i="4"/>
  <c r="AH33" i="4"/>
  <c r="AN33" i="4"/>
  <c r="AO33" i="4"/>
  <c r="AT33" i="4"/>
  <c r="AU33" i="4"/>
  <c r="AW33" i="4"/>
  <c r="AX33" i="4"/>
  <c r="W34" i="4"/>
  <c r="X34" i="4"/>
  <c r="Y34" i="4"/>
  <c r="AC34" i="4"/>
  <c r="AD34" i="4"/>
  <c r="AE34" i="4"/>
  <c r="AF34" i="4"/>
  <c r="AG34" i="4"/>
  <c r="AH34" i="4"/>
  <c r="AN34" i="4"/>
  <c r="AO34" i="4"/>
  <c r="AT34" i="4"/>
  <c r="AU34" i="4"/>
  <c r="AW34" i="4"/>
  <c r="AX34" i="4"/>
  <c r="W35" i="4"/>
  <c r="X35" i="4"/>
  <c r="Y35" i="4"/>
  <c r="AC35" i="4"/>
  <c r="AD35" i="4"/>
  <c r="AE35" i="4"/>
  <c r="AF35" i="4"/>
  <c r="AG35" i="4"/>
  <c r="AH35" i="4"/>
  <c r="AN35" i="4"/>
  <c r="AO35" i="4"/>
  <c r="AT35" i="4"/>
  <c r="AU35" i="4"/>
  <c r="AW35" i="4"/>
  <c r="AX35" i="4"/>
  <c r="W36" i="4"/>
  <c r="X36" i="4"/>
  <c r="Y36" i="4"/>
  <c r="AC36" i="4"/>
  <c r="AD36" i="4"/>
  <c r="AE36" i="4"/>
  <c r="AF36" i="4"/>
  <c r="AG36" i="4"/>
  <c r="AH36" i="4"/>
  <c r="AN36" i="4"/>
  <c r="AO36" i="4"/>
  <c r="AT36" i="4"/>
  <c r="AU36" i="4"/>
  <c r="AW36" i="4"/>
  <c r="AX36" i="4"/>
  <c r="W37" i="4"/>
  <c r="X37" i="4"/>
  <c r="Y37" i="4"/>
  <c r="AC37" i="4"/>
  <c r="AD37" i="4"/>
  <c r="AE37" i="4"/>
  <c r="AF37" i="4"/>
  <c r="AG37" i="4"/>
  <c r="AH37" i="4"/>
  <c r="AN37" i="4"/>
  <c r="AO37" i="4"/>
  <c r="AT37" i="4"/>
  <c r="AU37" i="4"/>
  <c r="AW37" i="4"/>
  <c r="AX37" i="4"/>
  <c r="W38" i="4"/>
  <c r="X38" i="4"/>
  <c r="Y38" i="4"/>
  <c r="AC38" i="4"/>
  <c r="AD38" i="4"/>
  <c r="AE38" i="4"/>
  <c r="AF38" i="4"/>
  <c r="AG38" i="4"/>
  <c r="AH38" i="4"/>
  <c r="AN38" i="4"/>
  <c r="AO38" i="4"/>
  <c r="AT38" i="4"/>
  <c r="AU38" i="4"/>
  <c r="AW38" i="4"/>
  <c r="AX38" i="4"/>
  <c r="W39" i="4"/>
  <c r="X39" i="4"/>
  <c r="Y39" i="4"/>
  <c r="AC39" i="4"/>
  <c r="AD39" i="4"/>
  <c r="AE39" i="4"/>
  <c r="AF39" i="4"/>
  <c r="AG39" i="4"/>
  <c r="AH39" i="4"/>
  <c r="AN39" i="4"/>
  <c r="AO39" i="4"/>
  <c r="AT39" i="4"/>
  <c r="AU39" i="4"/>
  <c r="AW39" i="4"/>
  <c r="AX39" i="4"/>
  <c r="W40" i="4"/>
  <c r="X40" i="4"/>
  <c r="Y40" i="4"/>
  <c r="AC40" i="4"/>
  <c r="AD40" i="4"/>
  <c r="AE40" i="4"/>
  <c r="AF40" i="4"/>
  <c r="AG40" i="4"/>
  <c r="AH40" i="4"/>
  <c r="AN40" i="4"/>
  <c r="AO40" i="4"/>
  <c r="AT40" i="4"/>
  <c r="AU40" i="4"/>
  <c r="AW40" i="4"/>
  <c r="AX40" i="4"/>
  <c r="W41" i="4"/>
  <c r="X41" i="4"/>
  <c r="Y41" i="4"/>
  <c r="AC41" i="4"/>
  <c r="AD41" i="4"/>
  <c r="AE41" i="4"/>
  <c r="AF41" i="4"/>
  <c r="AG41" i="4"/>
  <c r="AH41" i="4"/>
  <c r="AN41" i="4"/>
  <c r="AO41" i="4"/>
  <c r="AT41" i="4"/>
  <c r="AU41" i="4"/>
  <c r="AW41" i="4"/>
  <c r="AX41" i="4"/>
  <c r="W42" i="4"/>
  <c r="X42" i="4"/>
  <c r="Y42" i="4"/>
  <c r="AC42" i="4"/>
  <c r="AD42" i="4"/>
  <c r="AE42" i="4"/>
  <c r="AF42" i="4"/>
  <c r="AG42" i="4"/>
  <c r="AH42" i="4"/>
  <c r="AN42" i="4"/>
  <c r="AO42" i="4"/>
  <c r="AT42" i="4"/>
  <c r="AU42" i="4"/>
  <c r="AW42" i="4"/>
  <c r="AX42" i="4"/>
  <c r="W43" i="4"/>
  <c r="X43" i="4"/>
  <c r="Y43" i="4"/>
  <c r="AC43" i="4"/>
  <c r="AD43" i="4"/>
  <c r="AE43" i="4"/>
  <c r="AF43" i="4"/>
  <c r="AG43" i="4"/>
  <c r="AH43" i="4"/>
  <c r="AN43" i="4"/>
  <c r="AO43" i="4"/>
  <c r="AT43" i="4"/>
  <c r="AU43" i="4"/>
  <c r="AW43" i="4"/>
  <c r="AX43" i="4"/>
  <c r="W44" i="4"/>
  <c r="X44" i="4"/>
  <c r="Y44" i="4"/>
  <c r="AC44" i="4"/>
  <c r="AD44" i="4"/>
  <c r="AE44" i="4"/>
  <c r="AF44" i="4"/>
  <c r="AG44" i="4"/>
  <c r="AH44" i="4"/>
  <c r="AN44" i="4"/>
  <c r="AO44" i="4"/>
  <c r="AT44" i="4"/>
  <c r="AU44" i="4"/>
  <c r="AW44" i="4"/>
  <c r="AX44" i="4"/>
  <c r="W45" i="4"/>
  <c r="X45" i="4"/>
  <c r="Y45" i="4"/>
  <c r="AC45" i="4"/>
  <c r="AD45" i="4"/>
  <c r="AE45" i="4"/>
  <c r="AF45" i="4"/>
  <c r="AG45" i="4"/>
  <c r="AH45" i="4"/>
  <c r="AN45" i="4"/>
  <c r="AO45" i="4"/>
  <c r="AT45" i="4"/>
  <c r="AU45" i="4"/>
  <c r="AW45" i="4"/>
  <c r="AX45" i="4"/>
  <c r="W46" i="4"/>
  <c r="X46" i="4"/>
  <c r="Y46" i="4"/>
  <c r="AC46" i="4"/>
  <c r="AD46" i="4"/>
  <c r="AE46" i="4"/>
  <c r="AF46" i="4"/>
  <c r="AG46" i="4"/>
  <c r="AH46" i="4"/>
  <c r="AN46" i="4"/>
  <c r="AO46" i="4"/>
  <c r="AT46" i="4"/>
  <c r="AU46" i="4"/>
  <c r="AW46" i="4"/>
  <c r="AX46" i="4"/>
  <c r="W47" i="4"/>
  <c r="X47" i="4"/>
  <c r="Y47" i="4"/>
  <c r="AC47" i="4"/>
  <c r="AD47" i="4"/>
  <c r="AE47" i="4"/>
  <c r="AF47" i="4"/>
  <c r="AG47" i="4"/>
  <c r="AH47" i="4"/>
  <c r="AN47" i="4"/>
  <c r="AO47" i="4"/>
  <c r="AT47" i="4"/>
  <c r="AU47" i="4"/>
  <c r="AW47" i="4"/>
  <c r="AX47" i="4"/>
  <c r="W48" i="4"/>
  <c r="X48" i="4"/>
  <c r="Y48" i="4"/>
  <c r="AC48" i="4"/>
  <c r="AD48" i="4"/>
  <c r="AE48" i="4"/>
  <c r="AF48" i="4"/>
  <c r="AG48" i="4"/>
  <c r="AH48" i="4"/>
  <c r="AN48" i="4"/>
  <c r="AO48" i="4"/>
  <c r="AT48" i="4"/>
  <c r="AU48" i="4"/>
  <c r="AW48" i="4"/>
  <c r="AX48" i="4"/>
  <c r="AC49" i="4"/>
  <c r="AD49" i="4"/>
  <c r="AE49" i="4"/>
  <c r="AF49" i="4"/>
  <c r="AG49" i="4"/>
  <c r="AH49" i="4"/>
  <c r="AT49" i="4"/>
  <c r="AU49" i="4"/>
  <c r="AW49" i="4"/>
  <c r="AX49" i="4"/>
  <c r="AC50" i="4"/>
  <c r="AD50" i="4"/>
  <c r="AE50" i="4"/>
  <c r="AF50" i="4"/>
  <c r="AG50" i="4"/>
  <c r="AH50" i="4"/>
  <c r="AT50" i="4"/>
  <c r="AU50" i="4"/>
  <c r="AW50" i="4"/>
  <c r="AX50" i="4"/>
  <c r="AC51" i="4"/>
  <c r="AD51" i="4"/>
  <c r="AE51" i="4"/>
  <c r="AF51" i="4"/>
  <c r="AG51" i="4"/>
  <c r="AH51" i="4"/>
  <c r="AT51" i="4"/>
  <c r="AU51" i="4"/>
  <c r="AW51" i="4"/>
  <c r="AX51" i="4"/>
  <c r="AC52" i="4"/>
  <c r="AD52" i="4"/>
  <c r="AE52" i="4"/>
  <c r="AF52" i="4"/>
  <c r="AG52" i="4"/>
  <c r="AH52" i="4"/>
  <c r="AT52" i="4"/>
  <c r="AU52" i="4"/>
  <c r="AW52" i="4"/>
  <c r="AX52" i="4"/>
  <c r="AC53" i="4"/>
  <c r="AD53" i="4"/>
  <c r="AE53" i="4"/>
  <c r="AF53" i="4"/>
  <c r="AG53" i="4"/>
  <c r="AH53" i="4"/>
  <c r="AT53" i="4"/>
  <c r="AU53" i="4"/>
  <c r="AW53" i="4"/>
  <c r="AX53" i="4"/>
  <c r="AC54" i="4"/>
  <c r="AD54" i="4"/>
  <c r="AE54" i="4"/>
  <c r="AF54" i="4"/>
  <c r="AG54" i="4"/>
  <c r="AH54" i="4"/>
  <c r="AT54" i="4"/>
  <c r="AU54" i="4"/>
  <c r="AW54" i="4"/>
  <c r="AX54" i="4"/>
  <c r="AC55" i="4"/>
  <c r="AD55" i="4"/>
  <c r="AE55" i="4"/>
  <c r="AT55" i="4"/>
  <c r="AU55" i="4"/>
  <c r="AC56" i="4"/>
  <c r="AD56" i="4"/>
  <c r="AE56" i="4"/>
  <c r="AT56" i="4"/>
  <c r="AU56" i="4"/>
  <c r="AC57" i="4"/>
  <c r="AD57" i="4"/>
  <c r="AE57" i="4"/>
  <c r="AT57" i="4"/>
  <c r="AU57" i="4"/>
  <c r="AC58" i="4"/>
  <c r="AD58" i="4"/>
  <c r="AE58" i="4"/>
  <c r="AT58" i="4"/>
  <c r="AU58" i="4"/>
  <c r="AC59" i="4"/>
  <c r="AD59" i="4"/>
  <c r="AE59" i="4"/>
  <c r="AT59" i="4"/>
  <c r="AU59" i="4"/>
  <c r="AC60" i="4"/>
  <c r="AD60" i="4"/>
  <c r="AE60" i="4"/>
  <c r="AT60" i="4"/>
  <c r="AU60" i="4"/>
  <c r="AC61" i="4"/>
  <c r="AD61" i="4"/>
  <c r="AE61" i="4"/>
  <c r="AT61" i="4"/>
  <c r="AU61" i="4"/>
  <c r="AC62" i="4"/>
  <c r="AD62" i="4"/>
  <c r="AE62" i="4"/>
  <c r="AT62" i="4"/>
  <c r="AU62" i="4"/>
  <c r="AC63" i="4"/>
  <c r="AD63" i="4"/>
  <c r="AE63" i="4"/>
  <c r="AT63" i="4"/>
  <c r="AU63" i="4"/>
  <c r="AC64" i="4"/>
  <c r="AD64" i="4"/>
  <c r="AE64" i="4"/>
  <c r="AT64" i="4"/>
  <c r="AU64" i="4"/>
  <c r="AC65" i="4"/>
  <c r="AD65" i="4"/>
  <c r="AE65" i="4"/>
  <c r="AT65" i="4"/>
  <c r="AU65" i="4"/>
  <c r="AC66" i="4"/>
  <c r="AD66" i="4"/>
  <c r="AE66" i="4"/>
  <c r="AT66" i="4"/>
  <c r="AU66" i="4"/>
  <c r="AC67" i="4"/>
  <c r="AD67" i="4"/>
  <c r="AE67" i="4"/>
  <c r="AT67" i="4"/>
  <c r="AU67" i="4"/>
  <c r="AC68" i="4"/>
  <c r="AD68" i="4"/>
  <c r="AE68" i="4"/>
  <c r="AT68" i="4"/>
  <c r="AU68" i="4"/>
  <c r="AC69" i="4"/>
  <c r="AD69" i="4"/>
  <c r="AE69" i="4"/>
  <c r="AT69" i="4"/>
  <c r="AU69" i="4"/>
  <c r="AC70" i="4"/>
  <c r="AD70" i="4"/>
  <c r="AE70" i="4"/>
  <c r="AT70" i="4"/>
  <c r="AU70" i="4"/>
  <c r="AC71" i="4"/>
  <c r="AD71" i="4"/>
  <c r="AE71" i="4"/>
  <c r="AT71" i="4"/>
  <c r="AU71" i="4"/>
  <c r="AC72" i="4"/>
  <c r="AD72" i="4"/>
  <c r="AE72" i="4"/>
  <c r="AT72" i="4"/>
  <c r="AU72" i="4"/>
  <c r="AC73" i="4"/>
  <c r="AD73" i="4"/>
  <c r="AE73" i="4"/>
  <c r="AT73" i="4"/>
  <c r="AU73" i="4"/>
  <c r="AC74" i="4"/>
  <c r="AD74" i="4"/>
  <c r="AE74" i="4"/>
  <c r="AT74" i="4"/>
  <c r="AU74" i="4"/>
  <c r="AV51" i="4" l="1"/>
  <c r="AV49" i="4"/>
  <c r="AV48" i="4"/>
  <c r="AY46" i="4"/>
  <c r="AV46" i="4"/>
  <c r="AP46" i="4"/>
  <c r="AY44" i="4"/>
  <c r="AV44" i="4"/>
  <c r="AP44" i="4"/>
  <c r="AV42" i="4"/>
  <c r="AP42" i="4"/>
  <c r="AV40" i="4"/>
  <c r="AP40" i="4"/>
  <c r="K25" i="4"/>
  <c r="AV38" i="4"/>
  <c r="AP38" i="4"/>
  <c r="AV36" i="4"/>
  <c r="AV34" i="4"/>
  <c r="AV32" i="4"/>
  <c r="AV30" i="4"/>
  <c r="AV28" i="4"/>
  <c r="AV24" i="4"/>
  <c r="AV22" i="4"/>
  <c r="AP22" i="4"/>
  <c r="AP21" i="4"/>
  <c r="AV20" i="4"/>
  <c r="AS20" i="4"/>
  <c r="AP20" i="4"/>
  <c r="AP19" i="4"/>
  <c r="AV18" i="4"/>
  <c r="AS18" i="4"/>
  <c r="AP18" i="4"/>
  <c r="AP17" i="4"/>
  <c r="AV16" i="4"/>
  <c r="AP16" i="4"/>
  <c r="AY15" i="4"/>
  <c r="AS15" i="4"/>
  <c r="AY14" i="4"/>
  <c r="AV14" i="4"/>
  <c r="AV13" i="4"/>
  <c r="AP13" i="4"/>
  <c r="AP12" i="4"/>
  <c r="AV11" i="4"/>
  <c r="AP11" i="4"/>
  <c r="AV10" i="4"/>
  <c r="AP6" i="4"/>
  <c r="AV5" i="4"/>
  <c r="AP5" i="4"/>
  <c r="AV4" i="4"/>
  <c r="AP4" i="4"/>
  <c r="AP49" i="4"/>
  <c r="B4" i="4"/>
  <c r="B5" i="4"/>
  <c r="G13" i="4"/>
  <c r="G23" i="4" s="1"/>
  <c r="K23" i="4"/>
  <c r="L23" i="4" s="1"/>
  <c r="AM4" i="4"/>
  <c r="BB5" i="4"/>
  <c r="BB7" i="4"/>
  <c r="BB9" i="4"/>
  <c r="BB11" i="4"/>
  <c r="BB3" i="4"/>
  <c r="BB4" i="4"/>
  <c r="BB6" i="4"/>
  <c r="BB8" i="4"/>
  <c r="BB10" i="4"/>
  <c r="BB12" i="4"/>
  <c r="BI5" i="4"/>
  <c r="BI7" i="4"/>
  <c r="BI9" i="4"/>
  <c r="BI11" i="4"/>
  <c r="BI3" i="4"/>
  <c r="BI4" i="4"/>
  <c r="BI6" i="4"/>
  <c r="BI8" i="4"/>
  <c r="BI10" i="4"/>
  <c r="BI12" i="4"/>
  <c r="AM11" i="4"/>
  <c r="AM10" i="4"/>
  <c r="AM9" i="4"/>
  <c r="AM8" i="4"/>
  <c r="AM7" i="4"/>
  <c r="AM6" i="4"/>
  <c r="AM5" i="4"/>
  <c r="G11" i="4"/>
  <c r="G12" i="4"/>
  <c r="B12" i="4"/>
  <c r="B13" i="4"/>
  <c r="G22" i="4" s="1"/>
  <c r="B11" i="4"/>
  <c r="B6" i="4"/>
  <c r="AM3" i="4"/>
  <c r="AV3" i="4"/>
  <c r="AS3" i="4"/>
  <c r="AP3" i="4"/>
  <c r="AP52" i="4"/>
  <c r="AP51" i="4"/>
  <c r="AP50" i="4"/>
  <c r="B3" i="4"/>
  <c r="AV73" i="4"/>
  <c r="AV71" i="4"/>
  <c r="AV69" i="4"/>
  <c r="AV67" i="4"/>
  <c r="AV65" i="4"/>
  <c r="AV63" i="4"/>
  <c r="AV61" i="4"/>
  <c r="AV59" i="4"/>
  <c r="AV57" i="4"/>
  <c r="AV55" i="4"/>
  <c r="AY25" i="4"/>
  <c r="AV25" i="4"/>
  <c r="AP25" i="4"/>
  <c r="AY23" i="4"/>
  <c r="AV23" i="4"/>
  <c r="AV9" i="4"/>
  <c r="AV8" i="4"/>
  <c r="AV7" i="4"/>
  <c r="AP7" i="4"/>
  <c r="AV6" i="4"/>
  <c r="O13" i="4" s="1"/>
  <c r="G26" i="4" s="1"/>
  <c r="AV26" i="4"/>
  <c r="AS22" i="4"/>
  <c r="AV53" i="4"/>
  <c r="AV52" i="4"/>
  <c r="AY51" i="4"/>
  <c r="AS16" i="4"/>
  <c r="AV12" i="4"/>
  <c r="AP9" i="4"/>
  <c r="AV54" i="4"/>
  <c r="AY53" i="4"/>
  <c r="AV50" i="4"/>
  <c r="AY49" i="4"/>
  <c r="AY47" i="4"/>
  <c r="AV47" i="4"/>
  <c r="AV45" i="4"/>
  <c r="AV43" i="4"/>
  <c r="AP43" i="4"/>
  <c r="AV41" i="4"/>
  <c r="AP41" i="4"/>
  <c r="AV39" i="4"/>
  <c r="AP39" i="4"/>
  <c r="AV37" i="4"/>
  <c r="AP37" i="4"/>
  <c r="AV35" i="4"/>
  <c r="AV33" i="4"/>
  <c r="AV31" i="4"/>
  <c r="AV29" i="4"/>
  <c r="AV27" i="4"/>
  <c r="AP23" i="4"/>
  <c r="AV21" i="4"/>
  <c r="AS21" i="4"/>
  <c r="AV19" i="4"/>
  <c r="AS19" i="4"/>
  <c r="AV17" i="4"/>
  <c r="AS17" i="4"/>
  <c r="AS14" i="4"/>
  <c r="AP14" i="4"/>
  <c r="AP10" i="4"/>
  <c r="AP8" i="4"/>
  <c r="AV74" i="4"/>
  <c r="AV72" i="4"/>
  <c r="AV70" i="4"/>
  <c r="AV68" i="4"/>
  <c r="AV66" i="4"/>
  <c r="AV64" i="4"/>
  <c r="AV62" i="4"/>
  <c r="AV60" i="4"/>
  <c r="AV58" i="4"/>
  <c r="AV56" i="4"/>
  <c r="AY54" i="4"/>
  <c r="AY52" i="4"/>
  <c r="AY50" i="4"/>
  <c r="AY48" i="4"/>
  <c r="AY45" i="4"/>
  <c r="AY43" i="4"/>
  <c r="AY42" i="4"/>
  <c r="AY41" i="4"/>
  <c r="AY40" i="4"/>
  <c r="AY39" i="4"/>
  <c r="AY38" i="4"/>
  <c r="AY37" i="4"/>
  <c r="AY36" i="4"/>
  <c r="AY35" i="4"/>
  <c r="AY34" i="4"/>
  <c r="AY33" i="4"/>
  <c r="AY32" i="4"/>
  <c r="AY31" i="4"/>
  <c r="AY30" i="4"/>
  <c r="AY29" i="4"/>
  <c r="AY28" i="4"/>
  <c r="AY27" i="4"/>
  <c r="AY26" i="4"/>
  <c r="AY24" i="4"/>
  <c r="AY22" i="4"/>
  <c r="AY21" i="4"/>
  <c r="AY20" i="4"/>
  <c r="AY19" i="4"/>
  <c r="AY18" i="4"/>
  <c r="AY17" i="4"/>
  <c r="AY16" i="4"/>
  <c r="AY3" i="4"/>
  <c r="AV15" i="4"/>
  <c r="AP36" i="4"/>
  <c r="AP35" i="4"/>
  <c r="AP34" i="4"/>
  <c r="AP33" i="4"/>
  <c r="AP32" i="4"/>
  <c r="AP31" i="4"/>
  <c r="AP30" i="4"/>
  <c r="AP29" i="4"/>
  <c r="AP28" i="4"/>
  <c r="AP27" i="4"/>
  <c r="AP26" i="4"/>
  <c r="AP48" i="4"/>
  <c r="AP47" i="4"/>
  <c r="AP45" i="4"/>
  <c r="AP24" i="4"/>
  <c r="AP15" i="4"/>
  <c r="L25" i="4"/>
  <c r="BM12" i="4"/>
  <c r="BE12" i="4"/>
  <c r="BD12" i="4"/>
  <c r="BJ12" i="4"/>
  <c r="K12" i="4"/>
  <c r="BE11" i="4"/>
  <c r="BJ11" i="4"/>
  <c r="BF12" i="4"/>
  <c r="BL12" i="4"/>
  <c r="BK12" i="4"/>
  <c r="BC12" i="4"/>
  <c r="BL11" i="4"/>
  <c r="BQ11" i="4"/>
  <c r="BC11" i="4"/>
  <c r="J13" i="4"/>
  <c r="H13" i="4"/>
  <c r="E13" i="4"/>
  <c r="G25" i="4" s="1"/>
  <c r="C13" i="4"/>
  <c r="BK11" i="4"/>
  <c r="M12" i="4"/>
  <c r="J12" i="4"/>
  <c r="H12" i="4"/>
  <c r="E12" i="4"/>
  <c r="C12" i="4"/>
  <c r="BM10" i="4"/>
  <c r="BE10" i="4"/>
  <c r="BD10" i="4"/>
  <c r="BJ10" i="4"/>
  <c r="BM9" i="4"/>
  <c r="BE9" i="4"/>
  <c r="BD9" i="4"/>
  <c r="BJ9" i="4"/>
  <c r="BM8" i="4"/>
  <c r="BS8" i="4"/>
  <c r="BE8" i="4"/>
  <c r="BD8" i="4"/>
  <c r="BJ8" i="4"/>
  <c r="BM7" i="4"/>
  <c r="BE7" i="4"/>
  <c r="BD7" i="4"/>
  <c r="BJ7" i="4"/>
  <c r="BM6" i="4"/>
  <c r="BS6" i="4"/>
  <c r="BE6" i="4"/>
  <c r="BD6" i="4"/>
  <c r="BJ6" i="4"/>
  <c r="BM5" i="4"/>
  <c r="BS5" i="4"/>
  <c r="BE5" i="4"/>
  <c r="BD5" i="4"/>
  <c r="BJ5" i="4"/>
  <c r="F5" i="4"/>
  <c r="D5" i="4"/>
  <c r="BM4" i="4"/>
  <c r="BS4" i="4"/>
  <c r="BE4" i="4"/>
  <c r="BD4" i="4"/>
  <c r="BJ4" i="4"/>
  <c r="E6" i="4"/>
  <c r="C6" i="4"/>
  <c r="BM3" i="4"/>
  <c r="BS3" i="4"/>
  <c r="BE3" i="4"/>
  <c r="BD3" i="4"/>
  <c r="BJ3" i="4"/>
  <c r="F4" i="4"/>
  <c r="D4" i="4"/>
  <c r="F3" i="4"/>
  <c r="D3" i="4"/>
  <c r="AY13" i="4"/>
  <c r="AS13" i="4"/>
  <c r="K13" i="4"/>
  <c r="I13" i="4"/>
  <c r="F13" i="4"/>
  <c r="D13" i="4"/>
  <c r="AY12" i="4"/>
  <c r="BF11" i="4"/>
  <c r="AS12" i="4"/>
  <c r="BD11" i="4"/>
  <c r="I12" i="4"/>
  <c r="F12" i="4"/>
  <c r="D12" i="4"/>
  <c r="BF10" i="4"/>
  <c r="BL10" i="4"/>
  <c r="BK10" i="4"/>
  <c r="BQ10" i="4"/>
  <c r="BC10" i="4"/>
  <c r="BF9" i="4"/>
  <c r="BL9" i="4"/>
  <c r="BK9" i="4"/>
  <c r="BQ9" i="4"/>
  <c r="BC9" i="4"/>
  <c r="BF8" i="4"/>
  <c r="BL8" i="4"/>
  <c r="BK8" i="4"/>
  <c r="BQ8" i="4"/>
  <c r="BC8" i="4"/>
  <c r="BF7" i="4"/>
  <c r="BL7" i="4"/>
  <c r="BK7" i="4"/>
  <c r="BQ7" i="4"/>
  <c r="BC7" i="4"/>
  <c r="BF6" i="4"/>
  <c r="BL6" i="4"/>
  <c r="BK6" i="4"/>
  <c r="BQ6" i="4"/>
  <c r="BC6" i="4"/>
  <c r="BF5" i="4"/>
  <c r="BL5" i="4"/>
  <c r="BK5" i="4"/>
  <c r="BQ5" i="4"/>
  <c r="BC5" i="4"/>
  <c r="E5" i="4"/>
  <c r="C5" i="4"/>
  <c r="BF4" i="4"/>
  <c r="BL4" i="4"/>
  <c r="BK4" i="4"/>
  <c r="BQ4" i="4"/>
  <c r="BC4" i="4"/>
  <c r="F6" i="4"/>
  <c r="D6" i="4"/>
  <c r="BF3" i="4"/>
  <c r="BL3" i="4"/>
  <c r="BK3" i="4"/>
  <c r="BQ3" i="4"/>
  <c r="BC3" i="4"/>
  <c r="E4" i="4"/>
  <c r="C4" i="4"/>
  <c r="E3" i="4"/>
  <c r="C3" i="4"/>
  <c r="BM11" i="4"/>
  <c r="AY11" i="4"/>
  <c r="AS11" i="4"/>
  <c r="K11" i="4"/>
  <c r="K31" i="4" s="1"/>
  <c r="I11" i="4"/>
  <c r="I31" i="4" s="1"/>
  <c r="F11" i="4"/>
  <c r="F31" i="4" s="1"/>
  <c r="D11" i="4"/>
  <c r="D31" i="4" s="1"/>
  <c r="AY10" i="4"/>
  <c r="AS10" i="4"/>
  <c r="AY9" i="4"/>
  <c r="AS9" i="4"/>
  <c r="AY8" i="4"/>
  <c r="AS8" i="4"/>
  <c r="AY7" i="4"/>
  <c r="AS7" i="4"/>
  <c r="AY6" i="4"/>
  <c r="AS6" i="4"/>
  <c r="AY5" i="4"/>
  <c r="AS5" i="4"/>
  <c r="AY4" i="4"/>
  <c r="AS4" i="4"/>
  <c r="O11" i="4"/>
  <c r="M11" i="4"/>
  <c r="D26" i="4" s="1"/>
  <c r="J11" i="4"/>
  <c r="H11" i="4"/>
  <c r="E11" i="4"/>
  <c r="C11" i="4"/>
  <c r="D25" i="4" s="1"/>
  <c r="BT3" i="4" l="1"/>
  <c r="BS10" i="4"/>
  <c r="D22" i="4"/>
  <c r="F22" i="4" s="1"/>
  <c r="B31" i="4"/>
  <c r="D23" i="4"/>
  <c r="G31" i="4"/>
  <c r="BS17" i="4"/>
  <c r="BQ12" i="4"/>
  <c r="BS7" i="4"/>
  <c r="BS9" i="4"/>
  <c r="O12" i="4"/>
  <c r="M13" i="4"/>
  <c r="BS11" i="4"/>
  <c r="BQ16" i="4"/>
  <c r="K26" i="4"/>
  <c r="BS15" i="4"/>
  <c r="K24" i="4"/>
  <c r="L24" i="4" s="1"/>
  <c r="L11" i="4"/>
  <c r="BC14" i="4"/>
  <c r="BC26" i="4" s="1"/>
  <c r="BK14" i="4"/>
  <c r="BK26" i="4" s="1"/>
  <c r="BL14" i="4"/>
  <c r="BL26" i="4" s="1"/>
  <c r="BK29" i="4"/>
  <c r="BJ14" i="4"/>
  <c r="BJ27" i="4" s="1"/>
  <c r="BJ26" i="4"/>
  <c r="BE14" i="4"/>
  <c r="BE26" i="4" s="1"/>
  <c r="BJ28" i="4"/>
  <c r="BE28" i="4"/>
  <c r="BJ30" i="4"/>
  <c r="BJ32" i="4"/>
  <c r="BE32" i="4"/>
  <c r="BE34" i="4"/>
  <c r="L12" i="4"/>
  <c r="L13" i="4"/>
  <c r="G24" i="4" s="1"/>
  <c r="BF14" i="4"/>
  <c r="BF27" i="4" s="1"/>
  <c r="BJ29" i="4"/>
  <c r="BE29" i="4"/>
  <c r="BJ33" i="4"/>
  <c r="BE33" i="4"/>
  <c r="BJ35" i="4"/>
  <c r="BE35" i="4"/>
  <c r="BM14" i="4"/>
  <c r="BM34" i="4" s="1"/>
  <c r="BI14" i="4"/>
  <c r="BI33" i="4" s="1"/>
  <c r="BB14" i="4"/>
  <c r="BB29" i="4" s="1"/>
  <c r="BD14" i="4"/>
  <c r="BD34" i="4" s="1"/>
  <c r="BP4" i="4"/>
  <c r="BP6" i="4"/>
  <c r="BP8" i="4"/>
  <c r="BP10" i="4"/>
  <c r="BP12" i="4"/>
  <c r="BP14" i="4"/>
  <c r="BP16" i="4"/>
  <c r="BP3" i="4"/>
  <c r="BP5" i="4"/>
  <c r="BP7" i="4"/>
  <c r="BP9" i="4"/>
  <c r="BP11" i="4"/>
  <c r="BP13" i="4"/>
  <c r="BP15" i="4"/>
  <c r="BP17" i="4"/>
  <c r="BQ13" i="4"/>
  <c r="G15" i="4"/>
  <c r="L15" i="4"/>
  <c r="L33" i="4" s="1"/>
  <c r="B15" i="4"/>
  <c r="BS14" i="4"/>
  <c r="BS12" i="4"/>
  <c r="BS13" i="4"/>
  <c r="BS16" i="4"/>
  <c r="BQ17" i="4"/>
  <c r="L26" i="4"/>
  <c r="BQ14" i="4"/>
  <c r="BQ15" i="4"/>
  <c r="BT9" i="4"/>
  <c r="BT5" i="4"/>
  <c r="P11" i="4"/>
  <c r="P31" i="4" s="1"/>
  <c r="BT7" i="4"/>
  <c r="C31" i="4"/>
  <c r="C44" i="4"/>
  <c r="H22" i="4"/>
  <c r="I22" i="4" s="1"/>
  <c r="C45" i="4"/>
  <c r="C53" i="4"/>
  <c r="C56" i="4"/>
  <c r="F23" i="4"/>
  <c r="H23" i="4" s="1"/>
  <c r="I23" i="4" s="1"/>
  <c r="H31" i="4"/>
  <c r="C54" i="4"/>
  <c r="D56" i="4"/>
  <c r="M31" i="4"/>
  <c r="C55" i="4"/>
  <c r="C57" i="4"/>
  <c r="N12" i="4"/>
  <c r="BR12" i="4"/>
  <c r="N13" i="4"/>
  <c r="BR13" i="4"/>
  <c r="BR14" i="4"/>
  <c r="BR15" i="4"/>
  <c r="BR16" i="4"/>
  <c r="BR17" i="4"/>
  <c r="I35" i="4"/>
  <c r="E15" i="4"/>
  <c r="E33" i="4" s="1"/>
  <c r="J15" i="4"/>
  <c r="J33" i="4" s="1"/>
  <c r="O15" i="4"/>
  <c r="O33" i="4" s="1"/>
  <c r="G46" i="4"/>
  <c r="G48" i="4"/>
  <c r="G47" i="4"/>
  <c r="N11" i="4"/>
  <c r="BR9" i="4"/>
  <c r="BR7" i="4"/>
  <c r="BR5" i="4"/>
  <c r="BR3" i="4"/>
  <c r="D15" i="4"/>
  <c r="D33" i="4" s="1"/>
  <c r="I15" i="4"/>
  <c r="I33" i="4" s="1"/>
  <c r="N15" i="4"/>
  <c r="N33" i="4" s="1"/>
  <c r="F25" i="4"/>
  <c r="H25" i="4" s="1"/>
  <c r="I25" i="4" s="1"/>
  <c r="E31" i="4"/>
  <c r="C46" i="4"/>
  <c r="C47" i="4"/>
  <c r="D53" i="4"/>
  <c r="J31" i="4"/>
  <c r="D54" i="4"/>
  <c r="O31" i="4"/>
  <c r="F26" i="4"/>
  <c r="H26" i="4" s="1"/>
  <c r="I26" i="4" s="1"/>
  <c r="C48" i="4"/>
  <c r="D55" i="4"/>
  <c r="BT11" i="4"/>
  <c r="P12" i="4"/>
  <c r="BT12" i="4"/>
  <c r="P13" i="4"/>
  <c r="BT13" i="4"/>
  <c r="BT14" i="4"/>
  <c r="BT15" i="4"/>
  <c r="BT16" i="4"/>
  <c r="BT17" i="4"/>
  <c r="K35" i="4"/>
  <c r="C15" i="4"/>
  <c r="C33" i="4" s="1"/>
  <c r="H15" i="4"/>
  <c r="H33" i="4" s="1"/>
  <c r="G45" i="4"/>
  <c r="M15" i="4"/>
  <c r="M33" i="4" s="1"/>
  <c r="G44" i="4"/>
  <c r="BR11" i="4"/>
  <c r="BR10" i="4"/>
  <c r="BR8" i="4"/>
  <c r="BR6" i="4"/>
  <c r="BR4" i="4"/>
  <c r="F15" i="4"/>
  <c r="F33" i="4" s="1"/>
  <c r="K15" i="4"/>
  <c r="K33" i="4" s="1"/>
  <c r="P15" i="4"/>
  <c r="P33" i="4" s="1"/>
  <c r="BT10" i="4"/>
  <c r="BT8" i="4"/>
  <c r="BT6" i="4"/>
  <c r="BT4" i="4"/>
  <c r="BE31" i="4" l="1"/>
  <c r="BE27" i="4"/>
  <c r="BJ34" i="4"/>
  <c r="BJ31" i="4"/>
  <c r="BE30" i="4"/>
  <c r="BK33" i="4"/>
  <c r="BF32" i="4"/>
  <c r="L34" i="4"/>
  <c r="L37" i="4"/>
  <c r="BF28" i="4"/>
  <c r="D24" i="4"/>
  <c r="F24" i="4" s="1"/>
  <c r="H24" i="4" s="1"/>
  <c r="I24" i="4" s="1"/>
  <c r="L31" i="4"/>
  <c r="G35" i="4"/>
  <c r="B16" i="4"/>
  <c r="B17" i="4" s="1"/>
  <c r="B32" i="4" s="1"/>
  <c r="B33" i="4"/>
  <c r="G16" i="4"/>
  <c r="G17" i="4" s="1"/>
  <c r="G32" i="4" s="1"/>
  <c r="G33" i="4"/>
  <c r="BL35" i="4"/>
  <c r="BF30" i="4"/>
  <c r="BF26" i="4"/>
  <c r="BC31" i="4"/>
  <c r="BL28" i="4"/>
  <c r="BC34" i="4"/>
  <c r="BC32" i="4"/>
  <c r="BC30" i="4"/>
  <c r="BC28" i="4"/>
  <c r="BC35" i="4"/>
  <c r="BL32" i="4"/>
  <c r="BC27" i="4"/>
  <c r="BI27" i="4"/>
  <c r="BL34" i="4"/>
  <c r="BD30" i="4"/>
  <c r="BL33" i="4"/>
  <c r="BK32" i="4"/>
  <c r="BL31" i="4"/>
  <c r="BK30" i="4"/>
  <c r="BL29" i="4"/>
  <c r="BK28" i="4"/>
  <c r="BL27" i="4"/>
  <c r="BK35" i="4"/>
  <c r="BK34" i="4"/>
  <c r="BC33" i="4"/>
  <c r="BK31" i="4"/>
  <c r="BL30" i="4"/>
  <c r="BC29" i="4"/>
  <c r="BK27" i="4"/>
  <c r="BI30" i="4"/>
  <c r="BI35" i="4"/>
  <c r="BD26" i="4"/>
  <c r="BS19" i="4"/>
  <c r="BS39" i="4" s="1"/>
  <c r="BB34" i="4"/>
  <c r="BB31" i="4"/>
  <c r="BM31" i="4"/>
  <c r="BM27" i="4"/>
  <c r="BB28" i="4"/>
  <c r="BB26" i="4"/>
  <c r="BB33" i="4"/>
  <c r="BI32" i="4"/>
  <c r="BI29" i="4"/>
  <c r="BM35" i="4"/>
  <c r="BM32" i="4"/>
  <c r="BD31" i="4"/>
  <c r="BM28" i="4"/>
  <c r="BD27" i="4"/>
  <c r="BF34" i="4"/>
  <c r="BF33" i="4"/>
  <c r="BF29" i="4"/>
  <c r="BT19" i="4"/>
  <c r="BT26" i="4" s="1"/>
  <c r="BQ19" i="4"/>
  <c r="BQ40" i="4" s="1"/>
  <c r="BB30" i="4"/>
  <c r="BB27" i="4"/>
  <c r="BB35" i="4"/>
  <c r="BI34" i="4"/>
  <c r="BI31" i="4"/>
  <c r="BM33" i="4"/>
  <c r="BD32" i="4"/>
  <c r="BM29" i="4"/>
  <c r="BD28" i="4"/>
  <c r="BB32" i="4"/>
  <c r="BI28" i="4"/>
  <c r="BI26" i="4"/>
  <c r="L16" i="4"/>
  <c r="L17" i="4" s="1"/>
  <c r="L32" i="4" s="1"/>
  <c r="BD35" i="4"/>
  <c r="BF35" i="4"/>
  <c r="BD33" i="4"/>
  <c r="BM30" i="4"/>
  <c r="BD29" i="4"/>
  <c r="BM26" i="4"/>
  <c r="BF31" i="4"/>
  <c r="BR19" i="4"/>
  <c r="BR27" i="4" s="1"/>
  <c r="BP19" i="4"/>
  <c r="BP36" i="4" s="1"/>
  <c r="M16" i="4"/>
  <c r="C16" i="4"/>
  <c r="C17" i="4" s="1"/>
  <c r="I16" i="4"/>
  <c r="I17" i="4" s="1"/>
  <c r="I32" i="4" s="1"/>
  <c r="F16" i="4"/>
  <c r="F17" i="4" s="1"/>
  <c r="F32" i="4" s="1"/>
  <c r="M17" i="4"/>
  <c r="M32" i="4" s="1"/>
  <c r="K34" i="4"/>
  <c r="K37" i="4"/>
  <c r="M34" i="4"/>
  <c r="M37" i="4"/>
  <c r="H34" i="4"/>
  <c r="H37" i="4"/>
  <c r="O35" i="4"/>
  <c r="J35" i="4"/>
  <c r="N34" i="4"/>
  <c r="N37" i="4"/>
  <c r="D34" i="4"/>
  <c r="D37" i="4"/>
  <c r="N31" i="4"/>
  <c r="D57" i="4"/>
  <c r="O34" i="4"/>
  <c r="O37" i="4"/>
  <c r="E34" i="4"/>
  <c r="E37" i="4"/>
  <c r="N16" i="4"/>
  <c r="N17" i="4" s="1"/>
  <c r="N32" i="4" s="1"/>
  <c r="M35" i="4"/>
  <c r="M36" i="4"/>
  <c r="M38" i="4"/>
  <c r="M39" i="4"/>
  <c r="O16" i="4"/>
  <c r="O17" i="4" s="1"/>
  <c r="E16" i="4"/>
  <c r="E17" i="4" s="1"/>
  <c r="H16" i="4"/>
  <c r="P34" i="4"/>
  <c r="P37" i="4"/>
  <c r="F34" i="4"/>
  <c r="F36" i="4" s="1"/>
  <c r="F37" i="4"/>
  <c r="F39" i="4" s="1"/>
  <c r="D16" i="4"/>
  <c r="D17" i="4" s="1"/>
  <c r="D32" i="4" s="1"/>
  <c r="C34" i="4"/>
  <c r="C37" i="4"/>
  <c r="F38" i="4"/>
  <c r="P16" i="4"/>
  <c r="P17" i="4" s="1"/>
  <c r="P32" i="4" s="1"/>
  <c r="P35" i="4"/>
  <c r="I34" i="4"/>
  <c r="I36" i="4" s="1"/>
  <c r="I37" i="4"/>
  <c r="I39" i="4" s="1"/>
  <c r="J34" i="4"/>
  <c r="J37" i="4"/>
  <c r="H35" i="4"/>
  <c r="K16" i="4"/>
  <c r="K17" i="4" s="1"/>
  <c r="K32" i="4" s="1"/>
  <c r="J16" i="4"/>
  <c r="J17" i="4" s="1"/>
  <c r="J32" i="4" s="1"/>
  <c r="BS36" i="4" l="1"/>
  <c r="G34" i="4"/>
  <c r="G36" i="4" s="1"/>
  <c r="G37" i="4"/>
  <c r="G39" i="4" s="1"/>
  <c r="B34" i="4"/>
  <c r="B37" i="4"/>
  <c r="B39" i="4" s="1"/>
  <c r="L35" i="4"/>
  <c r="L39" i="4"/>
  <c r="L36" i="4"/>
  <c r="L38" i="4"/>
  <c r="BS37" i="4"/>
  <c r="BT32" i="4"/>
  <c r="BS35" i="4"/>
  <c r="BT38" i="4"/>
  <c r="BP26" i="4"/>
  <c r="BQ36" i="4"/>
  <c r="BT35" i="4"/>
  <c r="BT31" i="4"/>
  <c r="BP33" i="4"/>
  <c r="BP34" i="4"/>
  <c r="BP29" i="4"/>
  <c r="BP37" i="4"/>
  <c r="BP30" i="4"/>
  <c r="BP38" i="4"/>
  <c r="BQ30" i="4"/>
  <c r="BQ27" i="4"/>
  <c r="BQ31" i="4"/>
  <c r="BQ39" i="4"/>
  <c r="BQ26" i="4"/>
  <c r="BQ28" i="4"/>
  <c r="BQ32" i="4"/>
  <c r="BQ34" i="4"/>
  <c r="BQ29" i="4"/>
  <c r="BQ33" i="4"/>
  <c r="BQ35" i="4"/>
  <c r="BQ37" i="4"/>
  <c r="BR37" i="4"/>
  <c r="BR32" i="4"/>
  <c r="BT34" i="4"/>
  <c r="BT36" i="4"/>
  <c r="BT40" i="4"/>
  <c r="BR29" i="4"/>
  <c r="BT27" i="4"/>
  <c r="BP31" i="4"/>
  <c r="BP39" i="4"/>
  <c r="BP32" i="4"/>
  <c r="BP40" i="4"/>
  <c r="BS38" i="4"/>
  <c r="BS27" i="4"/>
  <c r="BS31" i="4"/>
  <c r="BS26" i="4"/>
  <c r="BS30" i="4"/>
  <c r="BS34" i="4"/>
  <c r="BS29" i="4"/>
  <c r="BS33" i="4"/>
  <c r="BS28" i="4"/>
  <c r="BS32" i="4"/>
  <c r="BS40" i="4"/>
  <c r="BQ38" i="4"/>
  <c r="BT30" i="4"/>
  <c r="BR36" i="4"/>
  <c r="BR40" i="4"/>
  <c r="BR26" i="4"/>
  <c r="BT39" i="4"/>
  <c r="BR31" i="4"/>
  <c r="BT33" i="4"/>
  <c r="BR39" i="4"/>
  <c r="BR28" i="4"/>
  <c r="BR33" i="4"/>
  <c r="BP27" i="4"/>
  <c r="BP35" i="4"/>
  <c r="BP28" i="4"/>
  <c r="BT28" i="4"/>
  <c r="BR35" i="4"/>
  <c r="BR38" i="4"/>
  <c r="BR30" i="4"/>
  <c r="BT37" i="4"/>
  <c r="BR34" i="4"/>
  <c r="BT29" i="4"/>
  <c r="J39" i="4"/>
  <c r="J36" i="4"/>
  <c r="K38" i="4"/>
  <c r="K39" i="4"/>
  <c r="H17" i="4"/>
  <c r="H32" i="4" s="1"/>
  <c r="E54" i="4"/>
  <c r="F54" i="4" s="1"/>
  <c r="G54" i="4"/>
  <c r="O32" i="4"/>
  <c r="E48" i="4"/>
  <c r="F48" i="4" s="1"/>
  <c r="H48" i="4" s="1"/>
  <c r="J38" i="4"/>
  <c r="K36" i="4"/>
  <c r="G56" i="4"/>
  <c r="G53" i="4"/>
  <c r="C32" i="4"/>
  <c r="E45" i="4"/>
  <c r="F45" i="4" s="1"/>
  <c r="H45" i="4" s="1"/>
  <c r="E44" i="4"/>
  <c r="F44" i="4" s="1"/>
  <c r="H44" i="4" s="1"/>
  <c r="E57" i="4"/>
  <c r="F57" i="4" s="1"/>
  <c r="E55" i="4"/>
  <c r="F55" i="4" s="1"/>
  <c r="F35" i="4"/>
  <c r="P38" i="4"/>
  <c r="P39" i="4"/>
  <c r="D39" i="4"/>
  <c r="D35" i="4"/>
  <c r="D38" i="4"/>
  <c r="P36" i="4"/>
  <c r="E32" i="4"/>
  <c r="E36" i="4" s="1"/>
  <c r="E46" i="4"/>
  <c r="F46" i="4" s="1"/>
  <c r="H46" i="4" s="1"/>
  <c r="E47" i="4"/>
  <c r="F47" i="4" s="1"/>
  <c r="H47" i="4" s="1"/>
  <c r="I38" i="4"/>
  <c r="N35" i="4"/>
  <c r="N36" i="4"/>
  <c r="N38" i="4"/>
  <c r="N39" i="4"/>
  <c r="D36" i="4"/>
  <c r="E56" i="4"/>
  <c r="F56" i="4" s="1"/>
  <c r="E53" i="4"/>
  <c r="F53" i="4" s="1"/>
  <c r="G57" i="4"/>
  <c r="G55" i="4"/>
  <c r="G38" i="4" l="1"/>
  <c r="B35" i="4"/>
  <c r="B36" i="4"/>
  <c r="B38" i="4"/>
  <c r="H53" i="4"/>
  <c r="H56" i="4"/>
  <c r="H57" i="4"/>
  <c r="H36" i="4"/>
  <c r="H39" i="4"/>
  <c r="H38" i="4"/>
  <c r="E35" i="4"/>
  <c r="E38" i="4"/>
  <c r="E39" i="4"/>
  <c r="H55" i="4"/>
  <c r="C39" i="4"/>
  <c r="C35" i="4"/>
  <c r="C38" i="4"/>
  <c r="O39" i="4"/>
  <c r="O38" i="4"/>
  <c r="H54" i="4"/>
  <c r="O36" i="4"/>
  <c r="C36" i="4"/>
</calcChain>
</file>

<file path=xl/sharedStrings.xml><?xml version="1.0" encoding="utf-8"?>
<sst xmlns="http://schemas.openxmlformats.org/spreadsheetml/2006/main" count="1977" uniqueCount="650">
  <si>
    <t>日　程</t>
  </si>
  <si>
    <t>監　督</t>
  </si>
  <si>
    <t>結果</t>
  </si>
  <si>
    <t>対戦国</t>
  </si>
  <si>
    <t>試合概要</t>
  </si>
  <si>
    <t>会場</t>
  </si>
  <si>
    <t>1998/10/28(水)</t>
  </si>
  <si>
    <t>トルシエ</t>
  </si>
  <si>
    <t>H</t>
  </si>
  <si>
    <t>○1-0</t>
  </si>
  <si>
    <t>エジプト</t>
  </si>
  <si>
    <t>国際親善試合</t>
  </si>
  <si>
    <t>大阪・長居</t>
  </si>
  <si>
    <t>1999/03/31(水)</t>
  </si>
  <si>
    <t>●0-2</t>
  </si>
  <si>
    <t>ブラジル</t>
  </si>
  <si>
    <t>国立</t>
  </si>
  <si>
    <t>1999/06/03(木)</t>
  </si>
  <si>
    <t>△0-0</t>
  </si>
  <si>
    <t>ベルギー</t>
  </si>
  <si>
    <t>KIRIN CUP'99</t>
  </si>
  <si>
    <t>1999/06/06(日)</t>
  </si>
  <si>
    <t>ペルー</t>
  </si>
  <si>
    <t>横浜国際</t>
  </si>
  <si>
    <t>1999/06/29(火)</t>
  </si>
  <si>
    <t>C</t>
  </si>
  <si>
    <t>●2-3</t>
  </si>
  <si>
    <t>南米選手権</t>
  </si>
  <si>
    <t>パラグアイ</t>
  </si>
  <si>
    <t>1999/07/02(金)</t>
  </si>
  <si>
    <t>A</t>
  </si>
  <si>
    <t>●0-4</t>
  </si>
  <si>
    <t>1999/07/05(月)</t>
  </si>
  <si>
    <t>△1-1</t>
  </si>
  <si>
    <t>ボリビア</t>
  </si>
  <si>
    <t>1999/09/08(水)</t>
  </si>
  <si>
    <t>イラン</t>
  </si>
  <si>
    <t>2000/02/05(土)</t>
  </si>
  <si>
    <t>●0-1</t>
  </si>
  <si>
    <t>メキシコ</t>
  </si>
  <si>
    <t>カールスバーグ</t>
  </si>
  <si>
    <t>香港</t>
  </si>
  <si>
    <t>2000/02/08(火)</t>
  </si>
  <si>
    <t>香港リーグ選抜</t>
  </si>
  <si>
    <t>2000/02/13(日)</t>
  </si>
  <si>
    <t>○3-0</t>
  </si>
  <si>
    <t>シンガポール</t>
  </si>
  <si>
    <t>ACQ'00</t>
  </si>
  <si>
    <t>マカオ</t>
  </si>
  <si>
    <t>2000/02/16(水)</t>
  </si>
  <si>
    <t>○9-0</t>
  </si>
  <si>
    <t>ブルネイ</t>
  </si>
  <si>
    <t>2000/02/20(日)</t>
  </si>
  <si>
    <t>2000/03/15(水)</t>
  </si>
  <si>
    <t>中国</t>
  </si>
  <si>
    <t>KWC</t>
  </si>
  <si>
    <t>神戸ユニバ</t>
  </si>
  <si>
    <t>2000/04/26(水)</t>
  </si>
  <si>
    <t>韓国</t>
  </si>
  <si>
    <t>ソウル(韓国)</t>
  </si>
  <si>
    <t>2000/06/03(土)</t>
  </si>
  <si>
    <t>△2-2</t>
  </si>
  <si>
    <t>フランス</t>
  </si>
  <si>
    <t>ハッサン国王杯</t>
  </si>
  <si>
    <t>カサブランカ(MAR)</t>
  </si>
  <si>
    <t>2000/06/06(火)</t>
  </si>
  <si>
    <t>○4-0</t>
  </si>
  <si>
    <t>ジャマイカ</t>
  </si>
  <si>
    <t>2000/06/11(日)</t>
  </si>
  <si>
    <t>スロバキア</t>
  </si>
  <si>
    <t>KIRIN CUP'00</t>
  </si>
  <si>
    <t>宮城</t>
  </si>
  <si>
    <t>2000/06/18(日)</t>
  </si>
  <si>
    <t>○2-0</t>
  </si>
  <si>
    <t>2000/08/16(水)</t>
  </si>
  <si>
    <t>○3-1</t>
  </si>
  <si>
    <t>UAE</t>
  </si>
  <si>
    <t>広島</t>
  </si>
  <si>
    <t>2000/10/04(水)</t>
  </si>
  <si>
    <t>Ｊ外国籍選手選抜</t>
  </si>
  <si>
    <t>2000/10/14(土)</t>
  </si>
  <si>
    <t>○4-1</t>
  </si>
  <si>
    <t>サウジアラビア</t>
  </si>
  <si>
    <t>AsianCup'00</t>
  </si>
  <si>
    <t>サイダ(LIB)</t>
  </si>
  <si>
    <t>2000/10/17(火)</t>
  </si>
  <si>
    <t>○8-1</t>
  </si>
  <si>
    <t>ウズベキスタン</t>
  </si>
  <si>
    <t>2000/10/20(金)</t>
  </si>
  <si>
    <t>カタール</t>
  </si>
  <si>
    <t>ベイルート(LIB)</t>
  </si>
  <si>
    <t>2000/10/24(火)</t>
  </si>
  <si>
    <t>イラク</t>
  </si>
  <si>
    <t>AsianCup'00/8</t>
  </si>
  <si>
    <t>2000/10/26(木)</t>
  </si>
  <si>
    <t>○3-2</t>
  </si>
  <si>
    <t>AsianCup'00/4</t>
  </si>
  <si>
    <t>2000/10/29(日)</t>
  </si>
  <si>
    <t>AsianCup'00/f</t>
  </si>
  <si>
    <t>2000/12/20(水)</t>
  </si>
  <si>
    <t>2001/03/24(土)</t>
  </si>
  <si>
    <t>●0-5</t>
  </si>
  <si>
    <t>サンドニ(FRA)</t>
  </si>
  <si>
    <t>2001/04/25(水)</t>
  </si>
  <si>
    <t>スペイン</t>
  </si>
  <si>
    <t>コルドバ(ESP)</t>
  </si>
  <si>
    <t>2001/05/31(木)</t>
  </si>
  <si>
    <t>カナダ</t>
  </si>
  <si>
    <t>CONFED'01</t>
  </si>
  <si>
    <t>新潟スタ</t>
  </si>
  <si>
    <t>2001/06/02(土)</t>
  </si>
  <si>
    <t>カメルーン</t>
  </si>
  <si>
    <t>2001/06/04(月)</t>
  </si>
  <si>
    <t>鹿島</t>
  </si>
  <si>
    <t>2001/06/07(木)</t>
  </si>
  <si>
    <t>オーストラリア</t>
  </si>
  <si>
    <t>2001/06/10(日)</t>
  </si>
  <si>
    <t>2001/07/01(日)</t>
  </si>
  <si>
    <t>KIRIN CUP'01</t>
  </si>
  <si>
    <t>札幌</t>
  </si>
  <si>
    <t>2001/07/04(水)</t>
  </si>
  <si>
    <t>ユーゴスラビア</t>
  </si>
  <si>
    <t>大分</t>
  </si>
  <si>
    <t>2001/08/15(水)</t>
  </si>
  <si>
    <t>静岡</t>
  </si>
  <si>
    <t>2001/10/04(木)</t>
  </si>
  <si>
    <t>セネガル</t>
  </si>
  <si>
    <t>ランス(FRA)</t>
  </si>
  <si>
    <t>2001/10/07(日)</t>
  </si>
  <si>
    <t>ナイジェリア</t>
  </si>
  <si>
    <t>サザンプトン(ENG)</t>
  </si>
  <si>
    <t>2001/11/07(水)</t>
  </si>
  <si>
    <t>イタリア</t>
  </si>
  <si>
    <t>埼玉</t>
  </si>
  <si>
    <t>2002/03/21(木)</t>
  </si>
  <si>
    <t>ウクライナ</t>
  </si>
  <si>
    <t>長居</t>
  </si>
  <si>
    <t>2002/03/27(水)</t>
  </si>
  <si>
    <t>ポーランド</t>
  </si>
  <si>
    <t>ワルシャワ(POL)</t>
  </si>
  <si>
    <t>2002/04/17(水)</t>
  </si>
  <si>
    <t>コスタリカ</t>
  </si>
  <si>
    <t>2002/04/29(月)</t>
  </si>
  <si>
    <t>2002/05/02(木)</t>
  </si>
  <si>
    <t>△3-3</t>
  </si>
  <si>
    <t>ホンジュラス</t>
  </si>
  <si>
    <t>神戸ウイング</t>
  </si>
  <si>
    <t>2002/05/15(水)</t>
  </si>
  <si>
    <t>●0-3</t>
  </si>
  <si>
    <t>ノルウェー</t>
  </si>
  <si>
    <t>オスロ(NOR)</t>
  </si>
  <si>
    <t>2002/05/25(土)</t>
  </si>
  <si>
    <t>スウェーデン</t>
  </si>
  <si>
    <t>2002/06/04(火)</t>
  </si>
  <si>
    <t>日韓WC</t>
  </si>
  <si>
    <t>2002/06/09(日)</t>
  </si>
  <si>
    <t>ロシア</t>
  </si>
  <si>
    <t>2002/06/14(金)</t>
  </si>
  <si>
    <t>チュニジア</t>
  </si>
  <si>
    <t>2002/06/18(火)</t>
  </si>
  <si>
    <t>トルコ</t>
  </si>
  <si>
    <t>日韓WC/決勝Ｔ</t>
  </si>
  <si>
    <t>2002/10/16(水)</t>
  </si>
  <si>
    <t>ジーコ</t>
  </si>
  <si>
    <t>2002/11/20(水)</t>
  </si>
  <si>
    <t>アルゼンチン</t>
  </si>
  <si>
    <t>2003/03/28(金)</t>
  </si>
  <si>
    <t>ウルグアイ</t>
  </si>
  <si>
    <t>2003/04/16(水)</t>
  </si>
  <si>
    <t>東アジア選手権</t>
  </si>
  <si>
    <t>2003/05/31(土)</t>
  </si>
  <si>
    <t>2003/06/08(日)</t>
  </si>
  <si>
    <t>●1-4</t>
  </si>
  <si>
    <t>KIRIN CUP'03</t>
  </si>
  <si>
    <t>2003/06/11(水)</t>
  </si>
  <si>
    <t>2003/06/18(水)</t>
  </si>
  <si>
    <t>ニュージーランド</t>
  </si>
  <si>
    <t>CONFED 03'</t>
  </si>
  <si>
    <t>パリ(FRA)</t>
  </si>
  <si>
    <t>2003/06/20(金)</t>
  </si>
  <si>
    <t>●1-2</t>
  </si>
  <si>
    <t>サンテティエンヌ(FRA)</t>
  </si>
  <si>
    <t>2003/06/22(日)</t>
  </si>
  <si>
    <t>コロンビア</t>
  </si>
  <si>
    <t>2003/08/20(水)</t>
  </si>
  <si>
    <t>2003/09/10(水)</t>
  </si>
  <si>
    <t>2003/10/08(水)</t>
  </si>
  <si>
    <t>チュニス(TUN)</t>
  </si>
  <si>
    <t>2003/10/11(土)</t>
  </si>
  <si>
    <t>ルーマニア</t>
  </si>
  <si>
    <t>ブカレスト(ROM)</t>
  </si>
  <si>
    <t>2003/11/19(水)</t>
  </si>
  <si>
    <t>2003/12/04(木)</t>
  </si>
  <si>
    <t>2003/12/07(日)</t>
  </si>
  <si>
    <t>2003/12/11(木)</t>
  </si>
  <si>
    <t>2004/02/07(土)</t>
  </si>
  <si>
    <t>マレーシア</t>
  </si>
  <si>
    <t>カシマ</t>
  </si>
  <si>
    <t>2004/02/12(木)</t>
  </si>
  <si>
    <t>2004/02/18(水)</t>
  </si>
  <si>
    <t>オマーン</t>
  </si>
  <si>
    <t>ドイツWCQ</t>
  </si>
  <si>
    <t>2004/03/31(水)</t>
  </si>
  <si>
    <t>○2-1</t>
  </si>
  <si>
    <t>2004/04/25(日)</t>
  </si>
  <si>
    <t>ハンガリー</t>
  </si>
  <si>
    <t>ザラエジェルツェグ</t>
  </si>
  <si>
    <t>2004/04/28(水)</t>
  </si>
  <si>
    <t>チェコ</t>
  </si>
  <si>
    <t>プラハ(CZE)</t>
  </si>
  <si>
    <t>2004/05/30(日)</t>
  </si>
  <si>
    <t>アイスランド</t>
  </si>
  <si>
    <t>マンチェスター(ENG)</t>
  </si>
  <si>
    <t>2004/06/01(火)</t>
  </si>
  <si>
    <t>イングランド</t>
  </si>
  <si>
    <t>2004/06/09(水)</t>
  </si>
  <si>
    <t>○7-0</t>
  </si>
  <si>
    <t>インド</t>
  </si>
  <si>
    <t>2004/07/09(金)</t>
  </si>
  <si>
    <t>KIRIN CUP'04</t>
  </si>
  <si>
    <t>広島ビ</t>
  </si>
  <si>
    <t>2004/07/13(火)</t>
  </si>
  <si>
    <t>セルビア・モンテネグロ</t>
  </si>
  <si>
    <t>2004/07/20(火)</t>
  </si>
  <si>
    <t>AsianCup'04</t>
  </si>
  <si>
    <t>重慶(中国)</t>
  </si>
  <si>
    <t>2004/07/24(土)</t>
  </si>
  <si>
    <t>タイ</t>
  </si>
  <si>
    <t>2004/07/28(水)</t>
  </si>
  <si>
    <t>2004/07/31(土)</t>
  </si>
  <si>
    <t>ヨルダン</t>
  </si>
  <si>
    <t>AsianCup'04/8</t>
  </si>
  <si>
    <t>2004/08/03(火)</t>
  </si>
  <si>
    <t>バーレーン</t>
  </si>
  <si>
    <t>AsianCup'04/4</t>
  </si>
  <si>
    <t>済南(中国)</t>
  </si>
  <si>
    <t>2004/08/07(土)</t>
  </si>
  <si>
    <t>AsianCup'04/f</t>
  </si>
  <si>
    <t>北京(中国)</t>
  </si>
  <si>
    <t>2004/08/18(水)</t>
  </si>
  <si>
    <t>2004/09/08(水)</t>
  </si>
  <si>
    <t>コルカタ(IND)</t>
  </si>
  <si>
    <t>2004/10/13(水)</t>
  </si>
  <si>
    <t>マスカット(OMA)</t>
  </si>
  <si>
    <t>2004/11/17(水)</t>
  </si>
  <si>
    <t>日本</t>
  </si>
  <si>
    <t>2004/12/16(木)</t>
  </si>
  <si>
    <t>ドイツ</t>
  </si>
  <si>
    <t>2005/01/29(土)</t>
  </si>
  <si>
    <t>カザフスタン</t>
  </si>
  <si>
    <t>2005/02/02(水)</t>
  </si>
  <si>
    <t>シリア</t>
  </si>
  <si>
    <t>2005/02/09(水)</t>
  </si>
  <si>
    <t>北朝鮮</t>
  </si>
  <si>
    <t>ドイツWCQfinal(1)</t>
  </si>
  <si>
    <t>2005/03/25(金)</t>
  </si>
  <si>
    <t>ドイツWCQfinal(2)</t>
  </si>
  <si>
    <t>テヘラン(IRI)</t>
  </si>
  <si>
    <t>2005/03/30(水)</t>
  </si>
  <si>
    <t>ドイツWCQfinal(3)</t>
  </si>
  <si>
    <t>2005/05/22(日)</t>
  </si>
  <si>
    <t>KIRIN CUP'05</t>
  </si>
  <si>
    <t>2005/05/27(金)</t>
  </si>
  <si>
    <t>2005/06/03(金)</t>
  </si>
  <si>
    <t>ドイツWCQfinal(4)</t>
  </si>
  <si>
    <t>マナーマ（BRN）</t>
  </si>
  <si>
    <t>2005/06/08(水)</t>
  </si>
  <si>
    <t>ドイツWCQfinal(5)</t>
  </si>
  <si>
    <t>バンコク</t>
  </si>
  <si>
    <t>2005/06/16(木)</t>
  </si>
  <si>
    <t>CONFED 05'</t>
  </si>
  <si>
    <t>ハノーバー(GER)</t>
  </si>
  <si>
    <t>2005/06/19(日)</t>
  </si>
  <si>
    <t>ギリシャ</t>
  </si>
  <si>
    <t>フランクフルト(GER)</t>
  </si>
  <si>
    <t>2005/06/22(水)</t>
  </si>
  <si>
    <t>ケルン(GER)</t>
  </si>
  <si>
    <t>2005/07/31(日)</t>
  </si>
  <si>
    <t>韓国・大田</t>
  </si>
  <si>
    <t>2005/08/03(水)</t>
  </si>
  <si>
    <t>2005/08/07(日)</t>
  </si>
  <si>
    <t>韓国・大邱</t>
  </si>
  <si>
    <t>2005/08/17(水)</t>
  </si>
  <si>
    <t>ドイツWCQfinal(6)</t>
  </si>
  <si>
    <t>2005/09/07(水)</t>
  </si>
  <si>
    <t>○5-4</t>
  </si>
  <si>
    <t>2005/10/08(土)</t>
  </si>
  <si>
    <t>ラトビア</t>
  </si>
  <si>
    <t>2005/10/12(水)</t>
  </si>
  <si>
    <t>2005/11/16(水)</t>
  </si>
  <si>
    <t>アンゴラ</t>
  </si>
  <si>
    <t>2006/02/10(金)</t>
  </si>
  <si>
    <t>アメリカ</t>
  </si>
  <si>
    <t>サンフランシスコ</t>
  </si>
  <si>
    <t>2006/02/18(土)</t>
  </si>
  <si>
    <t>フィンランド</t>
  </si>
  <si>
    <t>静岡・静岡エスパ</t>
  </si>
  <si>
    <t>2006/02/22(水)</t>
  </si>
  <si>
    <t>○6-0</t>
  </si>
  <si>
    <t>AsianCup'07予選</t>
  </si>
  <si>
    <t>横浜・日産スタジアム</t>
  </si>
  <si>
    <t>2006/02/28(火)</t>
  </si>
  <si>
    <t>ボスニア・ヘルツェゴビナ</t>
  </si>
  <si>
    <t>ドルトムント</t>
  </si>
  <si>
    <t>2006/03/30(木)</t>
  </si>
  <si>
    <t>エクアドル</t>
  </si>
  <si>
    <t>大分・ビックアイ</t>
  </si>
  <si>
    <t>2006/05/09(火)</t>
  </si>
  <si>
    <t>ブルガリア</t>
  </si>
  <si>
    <t>KIRIN CUP'06</t>
  </si>
  <si>
    <t>2006/05/13(土)</t>
  </si>
  <si>
    <t>スコットランド</t>
  </si>
  <si>
    <t>2006/05/30(火)</t>
  </si>
  <si>
    <t>レーバークーゼン</t>
  </si>
  <si>
    <t>2006/06/04(日)</t>
  </si>
  <si>
    <t>マルタ</t>
  </si>
  <si>
    <t>デュッセルドルフ</t>
  </si>
  <si>
    <t>2006/06/12(月)</t>
  </si>
  <si>
    <t>●1-3</t>
  </si>
  <si>
    <t>ドイツWC</t>
  </si>
  <si>
    <t>K・スラウテルン</t>
  </si>
  <si>
    <t>2006/06/18(日)</t>
  </si>
  <si>
    <t>クロアチア</t>
  </si>
  <si>
    <t>ニュールンベルグ</t>
  </si>
  <si>
    <t>2006/06/22(木)</t>
  </si>
  <si>
    <t>2006/08/09(水)</t>
  </si>
  <si>
    <t>オシム</t>
  </si>
  <si>
    <t>トリニダードトバゴ</t>
  </si>
  <si>
    <t>2006/08/16(水)</t>
  </si>
  <si>
    <t>イエメン</t>
  </si>
  <si>
    <t>2006/09/03(日)</t>
  </si>
  <si>
    <t>2006/09/06(水)</t>
  </si>
  <si>
    <t>2006/10/04(水)</t>
  </si>
  <si>
    <t>ガーナ</t>
  </si>
  <si>
    <t>2006/10/11(水)</t>
  </si>
  <si>
    <t>2006/11/15(水)</t>
  </si>
  <si>
    <t>2007/03/24(土)</t>
  </si>
  <si>
    <t>○1-1（4pk3）</t>
    <phoneticPr fontId="2"/>
  </si>
  <si>
    <t>○4-3（延長）</t>
    <phoneticPr fontId="2"/>
  </si>
  <si>
    <t>オシム</t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</si>
  <si>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</si>
  <si>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</si>
  <si>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ジーコ</t>
    <phoneticPr fontId="2"/>
  </si>
  <si>
    <t>トルシエ</t>
    <phoneticPr fontId="2"/>
  </si>
  <si>
    <t>試合</t>
    <rPh sb="0" eb="2">
      <t>シアイ</t>
    </rPh>
    <phoneticPr fontId="2"/>
  </si>
  <si>
    <t>試合数</t>
    <rPh sb="0" eb="2">
      <t>シアイ</t>
    </rPh>
    <rPh sb="2" eb="3">
      <t>スウ</t>
    </rPh>
    <phoneticPr fontId="2"/>
  </si>
  <si>
    <t>平均</t>
    <rPh sb="0" eb="2">
      <t>ヘイキン</t>
    </rPh>
    <phoneticPr fontId="2"/>
  </si>
  <si>
    <t>分散</t>
    <rPh sb="0" eb="2">
      <t>ブンサン</t>
    </rPh>
    <phoneticPr fontId="2"/>
  </si>
  <si>
    <t>標準偏差</t>
    <rPh sb="0" eb="2">
      <t>ヒョウジュン</t>
    </rPh>
    <rPh sb="2" eb="4">
      <t>ヘンサ</t>
    </rPh>
    <phoneticPr fontId="2"/>
  </si>
  <si>
    <t>勝利</t>
    <rPh sb="0" eb="2">
      <t>ショウリ</t>
    </rPh>
    <phoneticPr fontId="2"/>
  </si>
  <si>
    <t>引き分け</t>
    <rPh sb="0" eb="1">
      <t>ヒ</t>
    </rPh>
    <rPh sb="2" eb="3">
      <t>ワ</t>
    </rPh>
    <phoneticPr fontId="2"/>
  </si>
  <si>
    <t>負け</t>
    <rPh sb="0" eb="1">
      <t>マ</t>
    </rPh>
    <phoneticPr fontId="2"/>
  </si>
  <si>
    <t>得点分布</t>
    <rPh sb="0" eb="2">
      <t>トクテン</t>
    </rPh>
    <rPh sb="2" eb="4">
      <t>ブンプ</t>
    </rPh>
    <phoneticPr fontId="2"/>
  </si>
  <si>
    <t>失点分布</t>
    <rPh sb="0" eb="2">
      <t>シッテン</t>
    </rPh>
    <rPh sb="2" eb="4">
      <t>ブンプ</t>
    </rPh>
    <phoneticPr fontId="2"/>
  </si>
  <si>
    <t>【監督別勝敗数・率】</t>
    <rPh sb="1" eb="3">
      <t>カントク</t>
    </rPh>
    <rPh sb="3" eb="4">
      <t>ベツ</t>
    </rPh>
    <rPh sb="4" eb="6">
      <t>ショウハイ</t>
    </rPh>
    <rPh sb="6" eb="7">
      <t>スウ</t>
    </rPh>
    <rPh sb="8" eb="9">
      <t>リツ</t>
    </rPh>
    <phoneticPr fontId="2"/>
  </si>
  <si>
    <t>【監督別得点数・失点数】</t>
    <rPh sb="1" eb="3">
      <t>カントク</t>
    </rPh>
    <rPh sb="3" eb="4">
      <t>ベツ</t>
    </rPh>
    <rPh sb="4" eb="6">
      <t>トクテン</t>
    </rPh>
    <rPh sb="6" eb="7">
      <t>スウ</t>
    </rPh>
    <rPh sb="8" eb="10">
      <t>シッテン</t>
    </rPh>
    <rPh sb="10" eb="11">
      <t>スウ</t>
    </rPh>
    <phoneticPr fontId="2"/>
  </si>
  <si>
    <t>【平均値の検定】</t>
    <rPh sb="1" eb="4">
      <t>ヘイキンチ</t>
    </rPh>
    <rPh sb="5" eb="7">
      <t>ケンテイ</t>
    </rPh>
    <phoneticPr fontId="2"/>
  </si>
  <si>
    <t>ｐ値</t>
    <rPh sb="1" eb="2">
      <t>チ</t>
    </rPh>
    <phoneticPr fontId="2"/>
  </si>
  <si>
    <t>仮説</t>
    <rPh sb="0" eb="2">
      <t>カセツ</t>
    </rPh>
    <phoneticPr fontId="2"/>
  </si>
  <si>
    <t>受容</t>
    <rPh sb="0" eb="2">
      <t>ジュヨウ</t>
    </rPh>
    <phoneticPr fontId="2"/>
  </si>
  <si>
    <t>棄却</t>
    <rPh sb="0" eb="2">
      <t>キキャク</t>
    </rPh>
    <phoneticPr fontId="2"/>
  </si>
  <si>
    <t>【平均差の検定】</t>
    <rPh sb="1" eb="3">
      <t>ヘイキン</t>
    </rPh>
    <rPh sb="3" eb="4">
      <t>サ</t>
    </rPh>
    <rPh sb="5" eb="7">
      <t>ケンテイ</t>
    </rPh>
    <phoneticPr fontId="2"/>
  </si>
  <si>
    <t>【監督別得点力・守備力の区間推定】</t>
    <rPh sb="1" eb="3">
      <t>カントク</t>
    </rPh>
    <rPh sb="3" eb="4">
      <t>ベツ</t>
    </rPh>
    <rPh sb="4" eb="6">
      <t>トクテン</t>
    </rPh>
    <rPh sb="6" eb="7">
      <t>リョク</t>
    </rPh>
    <rPh sb="8" eb="10">
      <t>シュビ</t>
    </rPh>
    <rPh sb="10" eb="11">
      <t>リョク</t>
    </rPh>
    <rPh sb="12" eb="14">
      <t>クカン</t>
    </rPh>
    <rPh sb="14" eb="16">
      <t>スイテイ</t>
    </rPh>
    <phoneticPr fontId="2"/>
  </si>
  <si>
    <t>点推定</t>
    <rPh sb="0" eb="1">
      <t>テン</t>
    </rPh>
    <rPh sb="1" eb="3">
      <t>スイテイ</t>
    </rPh>
    <phoneticPr fontId="2"/>
  </si>
  <si>
    <t>区間推定（95%上限）</t>
    <rPh sb="0" eb="2">
      <t>クカン</t>
    </rPh>
    <rPh sb="2" eb="4">
      <t>スイテイ</t>
    </rPh>
    <rPh sb="8" eb="10">
      <t>ジョウゲン</t>
    </rPh>
    <phoneticPr fontId="2"/>
  </si>
  <si>
    <t>　　　　　　（95%下限）</t>
    <rPh sb="10" eb="12">
      <t>カゲン</t>
    </rPh>
    <phoneticPr fontId="2"/>
  </si>
  <si>
    <t>区間推定（90%上限）</t>
    <rPh sb="0" eb="2">
      <t>クカン</t>
    </rPh>
    <rPh sb="2" eb="4">
      <t>スイテイ</t>
    </rPh>
    <rPh sb="8" eb="10">
      <t>ジョウゲン</t>
    </rPh>
    <phoneticPr fontId="2"/>
  </si>
  <si>
    <t>　　　　　　（90%下限）</t>
    <rPh sb="10" eb="12">
      <t>カゲン</t>
    </rPh>
    <phoneticPr fontId="2"/>
  </si>
  <si>
    <t>2007/06/01(金)</t>
  </si>
  <si>
    <t>モンテネグロ</t>
  </si>
  <si>
    <t>KIRIN CUP'07</t>
  </si>
  <si>
    <t>2007/06/05(火)</t>
  </si>
  <si>
    <t>2007/07/09(月)</t>
  </si>
  <si>
    <t>AsianCup'07</t>
  </si>
  <si>
    <t>ハノイ</t>
  </si>
  <si>
    <t>2007/07/13(金)</t>
  </si>
  <si>
    <t>2007/07/16(月)</t>
  </si>
  <si>
    <t>ベトナム</t>
  </si>
  <si>
    <t>2007/07/21(土)</t>
  </si>
  <si>
    <t>AsianCup'07/8</t>
  </si>
  <si>
    <t>4pk3</t>
  </si>
  <si>
    <t>2007/07/25(水)</t>
  </si>
  <si>
    <t>AsianCup'07/4</t>
  </si>
  <si>
    <t>2007/07/28(土)</t>
  </si>
  <si>
    <t>AsianCup'07/3or4</t>
  </si>
  <si>
    <t>インドネシア</t>
  </si>
  <si>
    <t>5pk6</t>
  </si>
  <si>
    <t>2007/08/22(水)</t>
  </si>
  <si>
    <t>2007/09/07(金)</t>
  </si>
  <si>
    <t>オーストリア</t>
  </si>
  <si>
    <t>クラーゲンフルト</t>
  </si>
  <si>
    <t>3pk4</t>
  </si>
  <si>
    <t>2007/09/11(火)</t>
  </si>
  <si>
    <t>○4-3</t>
  </si>
  <si>
    <t>スイス</t>
  </si>
  <si>
    <t>ベルターゼー</t>
  </si>
  <si>
    <t>2007/10/17(水)</t>
  </si>
  <si>
    <t>2008/01/26(土)</t>
  </si>
  <si>
    <t>岡田 武史</t>
  </si>
  <si>
    <t>チリ</t>
  </si>
  <si>
    <t>2008/01/30(水)</t>
  </si>
  <si>
    <t>2008/02/06(水)</t>
  </si>
  <si>
    <t>南アWC3次予選</t>
  </si>
  <si>
    <t>2008/02/17(日)</t>
  </si>
  <si>
    <t>中国・重慶</t>
  </si>
  <si>
    <t>2008/02/20(水)</t>
  </si>
  <si>
    <t>2008/02/23(土)</t>
  </si>
  <si>
    <t>2008/03/26(水)</t>
  </si>
  <si>
    <t>2008/05/24(土)</t>
  </si>
  <si>
    <t>コートジボワール</t>
  </si>
  <si>
    <t>KIRIN CUP'08</t>
  </si>
  <si>
    <t>豊田スタジアム</t>
  </si>
  <si>
    <t>2008/05/27(火)</t>
  </si>
  <si>
    <t>2008/06/02(月)</t>
  </si>
  <si>
    <t>岡田</t>
    <rPh sb="0" eb="2">
      <t>オカダ</t>
    </rPh>
    <phoneticPr fontId="2"/>
  </si>
  <si>
    <t>得失点差</t>
  </si>
  <si>
    <t>得失点差</t>
    <rPh sb="0" eb="4">
      <t>トクシッテンサ</t>
    </rPh>
    <phoneticPr fontId="2"/>
  </si>
  <si>
    <t>得失点差分布</t>
    <rPh sb="0" eb="4">
      <t>トクシッテンサ</t>
    </rPh>
    <rPh sb="4" eb="6">
      <t>ブンプ</t>
    </rPh>
    <phoneticPr fontId="2"/>
  </si>
  <si>
    <t>勝ち数 （勝率）</t>
    <rPh sb="0" eb="1">
      <t>カ</t>
    </rPh>
    <rPh sb="2" eb="3">
      <t>スウ</t>
    </rPh>
    <rPh sb="5" eb="7">
      <t>ショウリツ</t>
    </rPh>
    <phoneticPr fontId="2"/>
  </si>
  <si>
    <t>引き分け （引分率）</t>
    <rPh sb="0" eb="1">
      <t>ヒ</t>
    </rPh>
    <rPh sb="2" eb="3">
      <t>ワ</t>
    </rPh>
    <rPh sb="6" eb="7">
      <t>ヒ</t>
    </rPh>
    <rPh sb="7" eb="8">
      <t>ワ</t>
    </rPh>
    <rPh sb="8" eb="9">
      <t>リツ</t>
    </rPh>
    <phoneticPr fontId="2"/>
  </si>
  <si>
    <t>負け数 （敗率）</t>
    <rPh sb="0" eb="1">
      <t>マ</t>
    </rPh>
    <rPh sb="2" eb="3">
      <t>スウ</t>
    </rPh>
    <rPh sb="5" eb="6">
      <t>ハイ</t>
    </rPh>
    <rPh sb="6" eb="7">
      <t>リツ</t>
    </rPh>
    <phoneticPr fontId="2"/>
  </si>
  <si>
    <t>標本平均</t>
    <rPh sb="0" eb="2">
      <t>ヒョウホン</t>
    </rPh>
    <rPh sb="2" eb="4">
      <t>ヘイキン</t>
    </rPh>
    <phoneticPr fontId="2"/>
  </si>
  <si>
    <t>分子</t>
    <rPh sb="0" eb="2">
      <t>ブンシ</t>
    </rPh>
    <phoneticPr fontId="2"/>
  </si>
  <si>
    <t>分母</t>
    <rPh sb="0" eb="2">
      <t>ブンボ</t>
    </rPh>
    <phoneticPr fontId="2"/>
  </si>
  <si>
    <r>
      <t xml:space="preserve">自由度 </t>
    </r>
    <r>
      <rPr>
        <i/>
        <sz val="11"/>
        <rFont val="Times New Roman"/>
        <family val="1"/>
      </rPr>
      <t>n</t>
    </r>
    <r>
      <rPr>
        <sz val="11"/>
        <rFont val="ＭＳ Ｐゴシック"/>
        <family val="3"/>
        <charset val="128"/>
      </rPr>
      <t>-1</t>
    </r>
    <rPh sb="0" eb="3">
      <t>ジユウド</t>
    </rPh>
    <phoneticPr fontId="2"/>
  </si>
  <si>
    <t>Ｅ．ジーコ・ジャパンは平均して１点差での勝利が期待できる実力があった</t>
    <rPh sb="11" eb="13">
      <t>ヘイキン</t>
    </rPh>
    <rPh sb="16" eb="18">
      <t>テンサ</t>
    </rPh>
    <rPh sb="20" eb="22">
      <t>ショウリ</t>
    </rPh>
    <rPh sb="23" eb="25">
      <t>キタイ</t>
    </rPh>
    <rPh sb="28" eb="30">
      <t>ジツリョク</t>
    </rPh>
    <phoneticPr fontId="2"/>
  </si>
  <si>
    <t>Ｃ．ジーコ・ジャパンは平均して１試合２点は期待できる得点力があった</t>
    <rPh sb="11" eb="13">
      <t>ヘイキン</t>
    </rPh>
    <rPh sb="16" eb="18">
      <t>シアイ</t>
    </rPh>
    <rPh sb="19" eb="20">
      <t>テン</t>
    </rPh>
    <rPh sb="21" eb="23">
      <t>キタイ</t>
    </rPh>
    <rPh sb="26" eb="28">
      <t>トクテン</t>
    </rPh>
    <rPh sb="28" eb="29">
      <t>チカラ</t>
    </rPh>
    <phoneticPr fontId="2"/>
  </si>
  <si>
    <t>Ｄ．ジーコ・ジャパンの得点力は１試合１点くらいしか期待できない</t>
    <rPh sb="11" eb="14">
      <t>トクテンリョク</t>
    </rPh>
    <rPh sb="16" eb="18">
      <t>シアイ</t>
    </rPh>
    <rPh sb="19" eb="20">
      <t>テン</t>
    </rPh>
    <rPh sb="25" eb="27">
      <t>キタイ</t>
    </rPh>
    <phoneticPr fontId="2"/>
  </si>
  <si>
    <t>平均１</t>
    <rPh sb="0" eb="2">
      <t>ヘイキン</t>
    </rPh>
    <phoneticPr fontId="2"/>
  </si>
  <si>
    <t>平均２</t>
    <rPh sb="0" eb="2">
      <t>ヘイキン</t>
    </rPh>
    <phoneticPr fontId="2"/>
  </si>
  <si>
    <t>自由度</t>
    <rPh sb="0" eb="3">
      <t>ジユウド</t>
    </rPh>
    <phoneticPr fontId="2"/>
  </si>
  <si>
    <t>ｔ値（2.5％分位点）</t>
    <rPh sb="1" eb="2">
      <t>チ</t>
    </rPh>
    <rPh sb="7" eb="8">
      <t>ブン</t>
    </rPh>
    <rPh sb="8" eb="9">
      <t>イ</t>
    </rPh>
    <rPh sb="9" eb="10">
      <t>テン</t>
    </rPh>
    <phoneticPr fontId="2"/>
  </si>
  <si>
    <t>ｔ値（5％分位点）</t>
    <rPh sb="1" eb="2">
      <t>チ</t>
    </rPh>
    <rPh sb="5" eb="6">
      <t>ブン</t>
    </rPh>
    <rPh sb="6" eb="7">
      <t>イ</t>
    </rPh>
    <rPh sb="7" eb="8">
      <t>テン</t>
    </rPh>
    <phoneticPr fontId="2"/>
  </si>
  <si>
    <t>　標本平均の分散</t>
    <rPh sb="1" eb="3">
      <t>ヒョウホン</t>
    </rPh>
    <rPh sb="3" eb="5">
      <t>ヘイキン</t>
    </rPh>
    <rPh sb="6" eb="8">
      <t>ブンサン</t>
    </rPh>
    <phoneticPr fontId="2"/>
  </si>
  <si>
    <t>　標本平均の標準誤差</t>
    <rPh sb="1" eb="3">
      <t>ヒョウホン</t>
    </rPh>
    <rPh sb="3" eb="5">
      <t>ヘイキン</t>
    </rPh>
    <rPh sb="6" eb="8">
      <t>ヒョウジュン</t>
    </rPh>
    <rPh sb="8" eb="10">
      <t>ゴサ</t>
    </rPh>
    <phoneticPr fontId="2"/>
  </si>
  <si>
    <r>
      <t>　標本数（試合数）</t>
    </r>
    <r>
      <rPr>
        <i/>
        <sz val="11"/>
        <rFont val="Times New Roman"/>
        <family val="1"/>
      </rPr>
      <t xml:space="preserve"> n</t>
    </r>
    <rPh sb="1" eb="4">
      <t>ヒョウホンスウ</t>
    </rPh>
    <rPh sb="5" eb="7">
      <t>シアイ</t>
    </rPh>
    <rPh sb="7" eb="8">
      <t>スウ</t>
    </rPh>
    <phoneticPr fontId="2"/>
  </si>
  <si>
    <t>【正規分布の仮定と確率計算】</t>
    <rPh sb="1" eb="3">
      <t>セイキ</t>
    </rPh>
    <rPh sb="3" eb="5">
      <t>ブンプ</t>
    </rPh>
    <rPh sb="6" eb="8">
      <t>カテイ</t>
    </rPh>
    <rPh sb="9" eb="11">
      <t>カクリツ</t>
    </rPh>
    <rPh sb="11" eb="13">
      <t>ケイサン</t>
    </rPh>
    <phoneticPr fontId="2"/>
  </si>
  <si>
    <t>【参考】現実に起こった回数と確率</t>
    <rPh sb="1" eb="3">
      <t>サンコウ</t>
    </rPh>
    <rPh sb="4" eb="6">
      <t>ゲンジツ</t>
    </rPh>
    <rPh sb="7" eb="8">
      <t>オ</t>
    </rPh>
    <rPh sb="11" eb="13">
      <t>カイスウ</t>
    </rPh>
    <rPh sb="14" eb="16">
      <t>カクリツ</t>
    </rPh>
    <phoneticPr fontId="2"/>
  </si>
  <si>
    <r>
      <t xml:space="preserve">境界値 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>*</t>
    </r>
    <rPh sb="0" eb="2">
      <t>キョウカイ</t>
    </rPh>
    <rPh sb="2" eb="3">
      <t>チ</t>
    </rPh>
    <phoneticPr fontId="2"/>
  </si>
  <si>
    <t>z値</t>
    <rPh sb="1" eb="2">
      <t>アタイ</t>
    </rPh>
    <phoneticPr fontId="2"/>
  </si>
  <si>
    <t>確率</t>
    <rPh sb="0" eb="2">
      <t>カクリツ</t>
    </rPh>
    <phoneticPr fontId="2"/>
  </si>
  <si>
    <t>回数</t>
    <rPh sb="0" eb="2">
      <t>カイスウ</t>
    </rPh>
    <phoneticPr fontId="2"/>
  </si>
  <si>
    <t>推定値の標準誤差</t>
    <rPh sb="0" eb="3">
      <t>スイテイチ</t>
    </rPh>
    <rPh sb="4" eb="6">
      <t>ヒョウジュン</t>
    </rPh>
    <rPh sb="6" eb="8">
      <t>ゴサ</t>
    </rPh>
    <phoneticPr fontId="2"/>
  </si>
  <si>
    <t>2008/06/07(土)</t>
  </si>
  <si>
    <t>ｔ値</t>
    <rPh sb="1" eb="2">
      <t>アタイ</t>
    </rPh>
    <phoneticPr fontId="2"/>
  </si>
  <si>
    <t>Ｅ．ジーコＪの実力＝１点差勝利</t>
    <rPh sb="7" eb="9">
      <t>ジツリョク</t>
    </rPh>
    <rPh sb="11" eb="13">
      <t>テンサ</t>
    </rPh>
    <rPh sb="13" eb="15">
      <t>ショウリ</t>
    </rPh>
    <phoneticPr fontId="2"/>
  </si>
  <si>
    <t>仮説値</t>
    <rPh sb="0" eb="2">
      <t>カセツ</t>
    </rPh>
    <rPh sb="2" eb="3">
      <t>チ</t>
    </rPh>
    <phoneticPr fontId="2"/>
  </si>
  <si>
    <t>標準誤差</t>
    <rPh sb="0" eb="2">
      <t>ヒョウジュン</t>
    </rPh>
    <rPh sb="2" eb="4">
      <t>ゴサ</t>
    </rPh>
    <phoneticPr fontId="2"/>
  </si>
  <si>
    <t>有意水準</t>
    <rPh sb="0" eb="2">
      <t>ユウイ</t>
    </rPh>
    <rPh sb="2" eb="4">
      <t>スイジュン</t>
    </rPh>
    <phoneticPr fontId="2"/>
  </si>
  <si>
    <t>５％</t>
    <phoneticPr fontId="2"/>
  </si>
  <si>
    <t>１０％</t>
    <phoneticPr fontId="2"/>
  </si>
  <si>
    <t>Ｃ．ジーコＪの得点力＝２得点</t>
    <rPh sb="12" eb="13">
      <t>トク</t>
    </rPh>
    <phoneticPr fontId="2"/>
  </si>
  <si>
    <t>Ｄ．ジーコＪの得点力＝１得点</t>
    <rPh sb="12" eb="13">
      <t>トク</t>
    </rPh>
    <phoneticPr fontId="2"/>
  </si>
  <si>
    <t>df</t>
    <phoneticPr fontId="2"/>
  </si>
  <si>
    <t>2008/06/14(土)</t>
  </si>
  <si>
    <t>2008/06/22(日)</t>
  </si>
  <si>
    <t>2008/08/20(水)</t>
  </si>
  <si>
    <t>札幌ドーム</t>
  </si>
  <si>
    <t>2008/09/06(土)</t>
  </si>
  <si>
    <t>南アWCQfinal(1)</t>
  </si>
  <si>
    <t>2008/10/09(木)</t>
  </si>
  <si>
    <t>2008/10/15(水)</t>
  </si>
  <si>
    <t>南アWCQfinal(2)</t>
  </si>
  <si>
    <t>2008/11/13(木)</t>
  </si>
  <si>
    <t>神戸</t>
  </si>
  <si>
    <t>2008/11/19(水)</t>
  </si>
  <si>
    <t>南アWCQfinal(3)</t>
  </si>
  <si>
    <t>ドーハ(QAT)</t>
  </si>
  <si>
    <t>2009/01/20(火)</t>
  </si>
  <si>
    <t>AsianCup'11予選</t>
  </si>
  <si>
    <t>熊本</t>
  </si>
  <si>
    <t>2009/01/28(水)</t>
  </si>
  <si>
    <t>2009/02/04(水)</t>
  </si>
  <si>
    <t>○5-1</t>
  </si>
  <si>
    <t>2009/02/11(水)</t>
  </si>
  <si>
    <t>南アWCQfinal(4)</t>
  </si>
  <si>
    <t>2009/03/28(土)</t>
  </si>
  <si>
    <t>南アWCQfinal(5)</t>
  </si>
  <si>
    <t>2009/05/27(水)</t>
  </si>
  <si>
    <t>KIRIN CUP'09</t>
  </si>
  <si>
    <t>2009/05/31(日)</t>
  </si>
  <si>
    <t>2009/06/06(土)</t>
  </si>
  <si>
    <t>南アWCQfinal(6)</t>
  </si>
  <si>
    <t>タシケント(UZB)</t>
  </si>
  <si>
    <t>2009/06/10(水)</t>
  </si>
  <si>
    <t>南アWCQfinal(7)</t>
  </si>
  <si>
    <t>2009/06/17(水)</t>
  </si>
  <si>
    <t>南アWCQfinal(8)</t>
  </si>
  <si>
    <t>2009/09/05(土)</t>
  </si>
  <si>
    <t>オランダ</t>
  </si>
  <si>
    <t>オランダ・エンスヘーデ</t>
  </si>
  <si>
    <t>2009/09/09(水)</t>
  </si>
  <si>
    <t>オランダ・ユトレヒト</t>
  </si>
  <si>
    <t>2009/10/08(木)</t>
  </si>
  <si>
    <t>2009/10/10(土)</t>
  </si>
  <si>
    <t>2009/10/14(水)</t>
  </si>
  <si>
    <t>○5-0</t>
  </si>
  <si>
    <t>トーゴ</t>
  </si>
  <si>
    <t>2009/11/14(土)</t>
  </si>
  <si>
    <t>南アフリカ</t>
  </si>
  <si>
    <t>ダーバン</t>
  </si>
  <si>
    <t>2009/11/18(水)</t>
  </si>
  <si>
    <t>2010/01/06(水)</t>
  </si>
  <si>
    <t>2010/02/02(火)</t>
  </si>
  <si>
    <t>ベネゼイラ</t>
  </si>
  <si>
    <t>九石ド</t>
  </si>
  <si>
    <t>2010/02/06(土)</t>
  </si>
  <si>
    <t>味スタ</t>
  </si>
  <si>
    <t>2010/02/11(木)</t>
  </si>
  <si>
    <t>2010/02/14(日)</t>
  </si>
  <si>
    <t>2010/03/03(水)</t>
  </si>
  <si>
    <t>2010/04/07(水)</t>
  </si>
  <si>
    <t>セルビア</t>
  </si>
  <si>
    <t>2010/05/24(月)</t>
  </si>
  <si>
    <t>2010/05/30(日)</t>
  </si>
  <si>
    <t>2010/06/04(金)</t>
  </si>
  <si>
    <t>2010/06/14(月)</t>
  </si>
  <si>
    <t>南アフリカWC</t>
  </si>
  <si>
    <t>ブルームフォンテーン</t>
  </si>
  <si>
    <t>2010/06/19(土)</t>
  </si>
  <si>
    <t>2010/06/24(木)</t>
  </si>
  <si>
    <t>デンマーク</t>
  </si>
  <si>
    <t>ルステンブルク</t>
  </si>
  <si>
    <t>2010/10/12(火)</t>
  </si>
  <si>
    <t>http://kick.or.tv/nippon/index.php</t>
  </si>
  <si>
    <t>Ａ．岡田Ｊの得点力＝２得点</t>
    <rPh sb="2" eb="4">
      <t>オカダ</t>
    </rPh>
    <rPh sb="6" eb="9">
      <t>トクテンリョク</t>
    </rPh>
    <rPh sb="11" eb="12">
      <t>トク</t>
    </rPh>
    <rPh sb="12" eb="13">
      <t>テン</t>
    </rPh>
    <phoneticPr fontId="2"/>
  </si>
  <si>
    <t>Ｂ．岡田Ｊの得点力＝１得点</t>
    <rPh sb="2" eb="4">
      <t>オカダ</t>
    </rPh>
    <rPh sb="6" eb="9">
      <t>トクテンリョク</t>
    </rPh>
    <rPh sb="11" eb="12">
      <t>トク</t>
    </rPh>
    <rPh sb="12" eb="13">
      <t>テン</t>
    </rPh>
    <phoneticPr fontId="2"/>
  </si>
  <si>
    <t>Ａ．岡田ジャパンは平均して１試合２点は期待できる得点力があった</t>
    <rPh sb="2" eb="4">
      <t>オカダ</t>
    </rPh>
    <rPh sb="9" eb="11">
      <t>ヘイキン</t>
    </rPh>
    <rPh sb="14" eb="16">
      <t>シアイ</t>
    </rPh>
    <rPh sb="17" eb="18">
      <t>テン</t>
    </rPh>
    <rPh sb="19" eb="21">
      <t>キタイ</t>
    </rPh>
    <rPh sb="24" eb="27">
      <t>トクテンリョク</t>
    </rPh>
    <phoneticPr fontId="2"/>
  </si>
  <si>
    <t>Ｂ．岡田ジャパンの得点力は１試合１点くらいしか期待できない</t>
    <rPh sb="2" eb="4">
      <t>オカダ</t>
    </rPh>
    <rPh sb="9" eb="12">
      <t>トクテンリョク</t>
    </rPh>
    <rPh sb="14" eb="16">
      <t>シアイ</t>
    </rPh>
    <rPh sb="17" eb="18">
      <t>テン</t>
    </rPh>
    <rPh sb="23" eb="25">
      <t>キタイ</t>
    </rPh>
    <phoneticPr fontId="2"/>
  </si>
  <si>
    <t>Ｆ．得点力に関して、岡田Ｊ＝ジーコＪ</t>
    <rPh sb="2" eb="5">
      <t>トクテンリョク</t>
    </rPh>
    <rPh sb="6" eb="7">
      <t>カン</t>
    </rPh>
    <rPh sb="10" eb="12">
      <t>オカダ</t>
    </rPh>
    <phoneticPr fontId="2"/>
  </si>
  <si>
    <t>Ｇ．守備力に関して、岡田Ｊ＝ジーコＪ</t>
    <rPh sb="2" eb="5">
      <t>シュビリョク</t>
    </rPh>
    <rPh sb="6" eb="7">
      <t>カン</t>
    </rPh>
    <rPh sb="10" eb="12">
      <t>オカダ</t>
    </rPh>
    <phoneticPr fontId="2"/>
  </si>
  <si>
    <t>Ｉ．岡田Ｊは、平均得点数＝平均失点数</t>
    <rPh sb="2" eb="4">
      <t>オカダ</t>
    </rPh>
    <rPh sb="7" eb="9">
      <t>ヘイキン</t>
    </rPh>
    <rPh sb="9" eb="11">
      <t>トクテン</t>
    </rPh>
    <rPh sb="11" eb="12">
      <t>スウ</t>
    </rPh>
    <rPh sb="13" eb="15">
      <t>ヘイキン</t>
    </rPh>
    <rPh sb="15" eb="17">
      <t>シッテン</t>
    </rPh>
    <rPh sb="17" eb="18">
      <t>スウ</t>
    </rPh>
    <phoneticPr fontId="2"/>
  </si>
  <si>
    <t>Ｆ．岡田ジャパンとジーコ・ジャパンの得点力に差はない</t>
    <rPh sb="2" eb="4">
      <t>オカダ</t>
    </rPh>
    <rPh sb="18" eb="21">
      <t>トクテンリョク</t>
    </rPh>
    <rPh sb="22" eb="23">
      <t>サ</t>
    </rPh>
    <phoneticPr fontId="2"/>
  </si>
  <si>
    <t>Ｇ．岡田ジャパンとジーコ・ジャパンの守備力に差はない</t>
    <rPh sb="2" eb="4">
      <t>オカダ</t>
    </rPh>
    <rPh sb="18" eb="21">
      <t>シュビリョク</t>
    </rPh>
    <rPh sb="22" eb="23">
      <t>サ</t>
    </rPh>
    <phoneticPr fontId="2"/>
  </si>
  <si>
    <t>得点分布（割合）</t>
    <rPh sb="0" eb="2">
      <t>トクテン</t>
    </rPh>
    <rPh sb="2" eb="4">
      <t>ブンプ</t>
    </rPh>
    <rPh sb="5" eb="7">
      <t>ワリアイ</t>
    </rPh>
    <phoneticPr fontId="2"/>
  </si>
  <si>
    <t>失点分布（割合）</t>
    <rPh sb="0" eb="2">
      <t>シッテン</t>
    </rPh>
    <rPh sb="2" eb="4">
      <t>ブンプ</t>
    </rPh>
    <rPh sb="5" eb="7">
      <t>ワリアイ</t>
    </rPh>
    <phoneticPr fontId="2"/>
  </si>
  <si>
    <t>得失点差分布（割合）</t>
    <rPh sb="0" eb="4">
      <t>トクシッテンサ</t>
    </rPh>
    <rPh sb="4" eb="6">
      <t>ブンプ</t>
    </rPh>
    <rPh sb="7" eb="9">
      <t>ワリアイ</t>
    </rPh>
    <phoneticPr fontId="2"/>
  </si>
  <si>
    <t>Ｈ．「何点差で勝つか」という点に関して岡田ＪとジーコＪの力は同じ</t>
    <rPh sb="3" eb="6">
      <t>ナンテンサ</t>
    </rPh>
    <rPh sb="7" eb="8">
      <t>カ</t>
    </rPh>
    <rPh sb="14" eb="15">
      <t>テン</t>
    </rPh>
    <rPh sb="16" eb="17">
      <t>カン</t>
    </rPh>
    <rPh sb="19" eb="21">
      <t>オカダ</t>
    </rPh>
    <rPh sb="28" eb="29">
      <t>チカラ</t>
    </rPh>
    <rPh sb="30" eb="31">
      <t>オナ</t>
    </rPh>
    <phoneticPr fontId="2"/>
  </si>
  <si>
    <t>Ｉ．岡田ジャパンの得点力は失点数と同じ程度（引き分けが実力）</t>
    <rPh sb="2" eb="4">
      <t>オカダ</t>
    </rPh>
    <rPh sb="9" eb="12">
      <t>トクテンリョク</t>
    </rPh>
    <rPh sb="13" eb="15">
      <t>シッテン</t>
    </rPh>
    <rPh sb="15" eb="16">
      <t>カズ</t>
    </rPh>
    <rPh sb="17" eb="18">
      <t>オナ</t>
    </rPh>
    <rPh sb="19" eb="21">
      <t>テイド</t>
    </rPh>
    <rPh sb="22" eb="23">
      <t>ヒ</t>
    </rPh>
    <rPh sb="24" eb="25">
      <t>ワ</t>
    </rPh>
    <rPh sb="27" eb="29">
      <t>ジツリョク</t>
    </rPh>
    <phoneticPr fontId="2"/>
  </si>
  <si>
    <t>Ｊ．得失点差に関して、岡田Ｊ＝オシムＪ</t>
    <rPh sb="2" eb="6">
      <t>トクシッテンサ</t>
    </rPh>
    <rPh sb="7" eb="8">
      <t>カン</t>
    </rPh>
    <rPh sb="11" eb="13">
      <t>オカダ</t>
    </rPh>
    <phoneticPr fontId="2"/>
  </si>
  <si>
    <t>Ｈ．得失点差に関して、岡田Ｊ＝ジーコＪ</t>
    <rPh sb="2" eb="6">
      <t>トクシッテンサ</t>
    </rPh>
    <rPh sb="7" eb="8">
      <t>カン</t>
    </rPh>
    <rPh sb="11" eb="13">
      <t>オカダ</t>
    </rPh>
    <phoneticPr fontId="2"/>
  </si>
  <si>
    <t>Ｈ．「何点差で勝つか」という点に関して岡田ＪとオシムＪの力は同じ</t>
    <rPh sb="3" eb="6">
      <t>ナンテンサ</t>
    </rPh>
    <rPh sb="7" eb="8">
      <t>カ</t>
    </rPh>
    <rPh sb="14" eb="15">
      <t>テン</t>
    </rPh>
    <rPh sb="16" eb="17">
      <t>カン</t>
    </rPh>
    <rPh sb="19" eb="21">
      <t>オカダ</t>
    </rPh>
    <rPh sb="28" eb="29">
      <t>チカラ</t>
    </rPh>
    <rPh sb="30" eb="31">
      <t>オナ</t>
    </rPh>
    <phoneticPr fontId="2"/>
  </si>
  <si>
    <t>2010/06/29(火)</t>
  </si>
  <si>
    <t>プレトリア</t>
  </si>
  <si>
    <t>勝利</t>
  </si>
  <si>
    <t>引き分け</t>
  </si>
  <si>
    <t>負け</t>
  </si>
  <si>
    <t>ザッケローニ</t>
  </si>
  <si>
    <t>ザッケローニ</t>
    <phoneticPr fontId="2"/>
  </si>
  <si>
    <t>2010/10/08(金)</t>
  </si>
  <si>
    <t>2011/01/09(日)</t>
  </si>
  <si>
    <t>AsianCup'11</t>
  </si>
  <si>
    <t>2011/01/13(木)</t>
  </si>
  <si>
    <t>2011/01/17(月)</t>
  </si>
  <si>
    <t>2011/01/21(金)</t>
  </si>
  <si>
    <t>2011/01/25(火)</t>
  </si>
  <si>
    <t>2011/01/29(土)</t>
  </si>
  <si>
    <t>2011/06/01(水)</t>
  </si>
  <si>
    <t>KIRIN CUP'11</t>
  </si>
  <si>
    <t>ザック</t>
    <phoneticPr fontId="2"/>
  </si>
  <si>
    <t>ザッケローニ</t>
    <phoneticPr fontId="2"/>
  </si>
  <si>
    <t>ザック</t>
    <phoneticPr fontId="2"/>
  </si>
  <si>
    <t>ザック</t>
    <phoneticPr fontId="2"/>
  </si>
  <si>
    <t>試合数</t>
    <rPh sb="0" eb="2">
      <t>シアイ</t>
    </rPh>
    <rPh sb="2" eb="3">
      <t>スウ</t>
    </rPh>
    <phoneticPr fontId="2"/>
  </si>
  <si>
    <t>１．ザック・ジャパンが２点以上得点</t>
    <rPh sb="12" eb="15">
      <t>テンイジョウ</t>
    </rPh>
    <rPh sb="15" eb="17">
      <t>トクテン</t>
    </rPh>
    <phoneticPr fontId="2"/>
  </si>
  <si>
    <t>２．ザック・ジャパンが２点以上失点</t>
    <rPh sb="12" eb="15">
      <t>テンイジョウ</t>
    </rPh>
    <rPh sb="15" eb="17">
      <t>シッテン</t>
    </rPh>
    <phoneticPr fontId="2"/>
  </si>
  <si>
    <t>３．ザック・ジャパンが２点差以上で勝利</t>
    <rPh sb="12" eb="14">
      <t>テンサ</t>
    </rPh>
    <rPh sb="14" eb="16">
      <t>イジョウ</t>
    </rPh>
    <rPh sb="17" eb="19">
      <t>ショウリ</t>
    </rPh>
    <phoneticPr fontId="2"/>
  </si>
  <si>
    <t>４．岡田ジャパンが２点以上得点</t>
    <rPh sb="2" eb="4">
      <t>オカダ</t>
    </rPh>
    <rPh sb="10" eb="13">
      <t>テンイジョウ</t>
    </rPh>
    <rPh sb="13" eb="15">
      <t>トクテン</t>
    </rPh>
    <phoneticPr fontId="2"/>
  </si>
  <si>
    <t>５．岡田ジャパンが２点差以上で勝利</t>
    <rPh sb="2" eb="4">
      <t>オカダ</t>
    </rPh>
    <rPh sb="10" eb="12">
      <t>テンサ</t>
    </rPh>
    <rPh sb="12" eb="14">
      <t>イジョウ</t>
    </rPh>
    <rPh sb="15" eb="17">
      <t>ショウリ</t>
    </rPh>
    <phoneticPr fontId="2"/>
  </si>
  <si>
    <r>
      <t>m</t>
    </r>
    <r>
      <rPr>
        <vertAlign val="subscript"/>
        <sz val="10"/>
        <rFont val="Times New Roman"/>
        <family val="1"/>
      </rPr>
      <t>0</t>
    </r>
    <phoneticPr fontId="2"/>
  </si>
  <si>
    <r>
      <t>n</t>
    </r>
    <r>
      <rPr>
        <sz val="10"/>
        <rFont val="Times New Roman"/>
        <family val="1"/>
      </rPr>
      <t>-1</t>
    </r>
    <phoneticPr fontId="2"/>
  </si>
  <si>
    <t>2011/06/07(火)</t>
  </si>
  <si>
    <t>2011/08/10(水)</t>
  </si>
  <si>
    <t>2011/09/02(金)</t>
  </si>
  <si>
    <t>ブラジルWC3次予選(1)</t>
  </si>
  <si>
    <t>2011/09/06(火)</t>
  </si>
  <si>
    <t>ブラジルWC3次予選(2)</t>
  </si>
  <si>
    <t>タシケント</t>
  </si>
  <si>
    <t>2011/10/07(金)</t>
  </si>
  <si>
    <t>2011/10/11(火)</t>
  </si>
  <si>
    <t>○8-0</t>
  </si>
  <si>
    <t>タジキスタン</t>
  </si>
  <si>
    <t>ブラジルWC3次予選(3)</t>
  </si>
  <si>
    <t>2011/11/11(金)</t>
  </si>
  <si>
    <t>ブラジルWC3次予選(4)</t>
  </si>
  <si>
    <t>未定</t>
  </si>
  <si>
    <t>2011/11/15(火)</t>
  </si>
  <si>
    <t>ブラジルWC3次予選(5)</t>
  </si>
  <si>
    <t>2012/02/24(金)</t>
  </si>
  <si>
    <t>2012/02/29(水)</t>
  </si>
  <si>
    <t>ブラジルWC3次予選(6)</t>
  </si>
  <si>
    <t>2012/05/23(水)</t>
  </si>
  <si>
    <t>アゼルバイジャン</t>
  </si>
  <si>
    <t>2012/06/03(日)</t>
  </si>
  <si>
    <t>ブラジルWCQfinal(1)</t>
  </si>
  <si>
    <t>2012/06/08(金)</t>
  </si>
  <si>
    <t>ブラジルWCQfinal(2)</t>
  </si>
  <si>
    <t>2012/06/12(火)</t>
  </si>
  <si>
    <t>ブラジルWCQfinal(3)</t>
  </si>
  <si>
    <t>2012/08/15(水)</t>
  </si>
  <si>
    <t>2012/09/06(木)</t>
  </si>
  <si>
    <t>東北電ス</t>
  </si>
  <si>
    <t>2012/09/11(火)</t>
  </si>
  <si>
    <t>ブラジルWCQfinal(4)</t>
  </si>
  <si>
    <t>2012/10/12(金)</t>
  </si>
  <si>
    <t>2012/10/16(火)</t>
  </si>
  <si>
    <t>2012/11/14(水)</t>
  </si>
  <si>
    <t>ブラジルWCQfinal(5)</t>
  </si>
  <si>
    <t>2013/02/06(水)</t>
  </si>
  <si>
    <t>2013/03/22(金)</t>
  </si>
  <si>
    <t>カタール・ドーハ</t>
  </si>
  <si>
    <t>2013/03/26(火)</t>
  </si>
  <si>
    <t>ブラジルWCQfinal(6)</t>
  </si>
  <si>
    <t>アンマン</t>
  </si>
  <si>
    <t>2011/03/29(火)</t>
  </si>
  <si>
    <t>Ｊリーグ選抜</t>
  </si>
  <si>
    <t>チャリティーマッチ</t>
  </si>
  <si>
    <t>2013/05/30(木)</t>
  </si>
  <si>
    <t>2013/06/04(火)</t>
  </si>
  <si>
    <t>ブラジルWCQfinal(7)</t>
  </si>
  <si>
    <t>2013/06/11(火)</t>
  </si>
  <si>
    <t>ブラジルWCQfinal(8)</t>
  </si>
  <si>
    <t>2013/06/15(土)</t>
  </si>
  <si>
    <t>CONFED 13'</t>
  </si>
  <si>
    <t>ブラジリア</t>
  </si>
  <si>
    <t>2013/06/19(水)</t>
  </si>
  <si>
    <t>●3-4</t>
  </si>
  <si>
    <t>リオデジャネイロ</t>
  </si>
  <si>
    <t>2013/06/23(日)</t>
  </si>
  <si>
    <t>レシフェ</t>
  </si>
  <si>
    <t>2013/07/21(日)</t>
  </si>
  <si>
    <t>東アジアカップ 13'</t>
  </si>
  <si>
    <t>2013/07/25(木)</t>
  </si>
  <si>
    <t>2013/07/28(日)</t>
  </si>
  <si>
    <t>2013/08/14(水)</t>
  </si>
  <si>
    <t>●2-4</t>
  </si>
  <si>
    <t>2013/09/06(金)</t>
  </si>
  <si>
    <t>グアテラマ</t>
  </si>
  <si>
    <t>2013/09/10(火)</t>
  </si>
  <si>
    <t>2013/10/11(金)</t>
  </si>
  <si>
    <t>2013/10/15(火)</t>
  </si>
  <si>
    <t>ベラルーシ</t>
  </si>
  <si>
    <t>2013/11/16(土)</t>
  </si>
  <si>
    <t>ヘンク</t>
  </si>
  <si>
    <t>2013/11/20(水)</t>
  </si>
  <si>
    <t>ブリュッセル</t>
  </si>
  <si>
    <t>2014/03/05(水)</t>
  </si>
  <si>
    <t>○4-2</t>
  </si>
  <si>
    <t>2014/05/27(火)</t>
  </si>
  <si>
    <t>キプロス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</si>
</sst>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%"/>
    <numFmt numFmtId="177" formatCode="#,##0.000;[Red]\-#,##0.000"/>
    <numFmt numFmtId="178" formatCode="0.0000_ "/>
    <numFmt numFmtId="179" formatCode="0.000_ "/>
    <numFmt numFmtId="180" formatCode="0.00_ "/>
    <numFmt numFmtId="181" formatCode="0_ "/>
    <numFmt numFmtId="182" formatCode="#,##0.00_ ;[Red]\-#,##0.00\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11"/>
      <name val="Symbol"/>
      <family val="1"/>
      <charset val="2"/>
    </font>
    <font>
      <sz val="11"/>
      <name val="ＭＳ Ｐゴシック"/>
      <family val="3"/>
      <charset val="128"/>
    </font>
    <font>
      <i/>
      <sz val="10"/>
      <name val="Symbol"/>
      <family val="1"/>
      <charset val="2"/>
    </font>
    <font>
      <vertAlign val="subscript"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1" applyNumberFormat="1" applyFont="1">
      <alignment vertical="center"/>
    </xf>
    <xf numFmtId="179" fontId="0" fillId="0" borderId="0" xfId="0" applyNumberFormat="1">
      <alignment vertical="center"/>
    </xf>
    <xf numFmtId="0" fontId="0" fillId="5" borderId="1" xfId="0" applyFill="1" applyBorder="1">
      <alignment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2" xfId="0" applyBorder="1" applyAlignment="1">
      <alignment horizontal="centerContinuous" vertical="center"/>
    </xf>
    <xf numFmtId="40" fontId="0" fillId="0" borderId="2" xfId="2" applyNumberFormat="1" applyFont="1" applyBorder="1">
      <alignment vertical="center"/>
    </xf>
    <xf numFmtId="40" fontId="0" fillId="0" borderId="2" xfId="0" applyNumberFormat="1" applyBorder="1">
      <alignment vertical="center"/>
    </xf>
    <xf numFmtId="40" fontId="0" fillId="0" borderId="3" xfId="2" applyNumberFormat="1" applyFont="1" applyBorder="1">
      <alignment vertical="center"/>
    </xf>
    <xf numFmtId="0" fontId="0" fillId="0" borderId="7" xfId="0" applyBorder="1" applyAlignment="1">
      <alignment horizontal="centerContinuous" vertical="center"/>
    </xf>
    <xf numFmtId="40" fontId="0" fillId="0" borderId="6" xfId="2" applyNumberFormat="1" applyFont="1" applyBorder="1">
      <alignment vertical="center"/>
    </xf>
    <xf numFmtId="40" fontId="0" fillId="0" borderId="7" xfId="2" applyNumberFormat="1" applyFont="1" applyBorder="1">
      <alignment vertical="center"/>
    </xf>
    <xf numFmtId="40" fontId="0" fillId="0" borderId="7" xfId="0" applyNumberFormat="1" applyBorder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8" xfId="0" applyBorder="1" applyAlignment="1">
      <alignment horizontal="center" vertical="center"/>
    </xf>
    <xf numFmtId="40" fontId="0" fillId="0" borderId="9" xfId="2" applyNumberFormat="1" applyFont="1" applyBorder="1">
      <alignment vertical="center"/>
    </xf>
    <xf numFmtId="40" fontId="0" fillId="0" borderId="10" xfId="2" applyNumberFormat="1" applyFont="1" applyBorder="1">
      <alignment vertical="center"/>
    </xf>
    <xf numFmtId="40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178" fontId="0" fillId="0" borderId="1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176" fontId="0" fillId="0" borderId="2" xfId="1" applyNumberFormat="1" applyFont="1" applyBorder="1">
      <alignment vertical="center"/>
    </xf>
    <xf numFmtId="0" fontId="3" fillId="0" borderId="2" xfId="0" applyFont="1" applyBorder="1">
      <alignment vertical="center"/>
    </xf>
    <xf numFmtId="0" fontId="0" fillId="0" borderId="2" xfId="0" applyBorder="1" applyAlignment="1">
      <alignment horizontal="center" vertical="center"/>
    </xf>
    <xf numFmtId="179" fontId="0" fillId="0" borderId="2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7" xfId="0" applyBorder="1">
      <alignment vertical="center"/>
    </xf>
    <xf numFmtId="0" fontId="0" fillId="0" borderId="13" xfId="0" applyBorder="1">
      <alignment vertical="center"/>
    </xf>
    <xf numFmtId="180" fontId="0" fillId="0" borderId="2" xfId="0" applyNumberFormat="1" applyBorder="1">
      <alignment vertical="center"/>
    </xf>
    <xf numFmtId="177" fontId="0" fillId="0" borderId="2" xfId="2" applyNumberFormat="1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9" fontId="0" fillId="0" borderId="0" xfId="1" applyFo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9" fontId="8" fillId="0" borderId="3" xfId="0" quotePrefix="1" applyNumberFormat="1" applyFont="1" applyBorder="1" applyAlignment="1">
      <alignment horizontal="center" vertical="center"/>
    </xf>
    <xf numFmtId="0" fontId="8" fillId="0" borderId="3" xfId="0" quotePrefix="1" applyFont="1" applyBorder="1" applyAlignment="1">
      <alignment horizontal="center" vertical="center"/>
    </xf>
    <xf numFmtId="179" fontId="8" fillId="0" borderId="12" xfId="0" applyNumberFormat="1" applyFont="1" applyBorder="1">
      <alignment vertical="center"/>
    </xf>
    <xf numFmtId="0" fontId="8" fillId="0" borderId="7" xfId="0" applyFont="1" applyBorder="1">
      <alignment vertical="center"/>
    </xf>
    <xf numFmtId="40" fontId="8" fillId="0" borderId="7" xfId="0" applyNumberFormat="1" applyFont="1" applyBorder="1">
      <alignment vertical="center"/>
    </xf>
    <xf numFmtId="40" fontId="8" fillId="0" borderId="2" xfId="0" applyNumberFormat="1" applyFont="1" applyBorder="1">
      <alignment vertical="center"/>
    </xf>
    <xf numFmtId="178" fontId="8" fillId="0" borderId="2" xfId="0" applyNumberFormat="1" applyFont="1" applyBorder="1">
      <alignment vertical="center"/>
    </xf>
    <xf numFmtId="179" fontId="8" fillId="0" borderId="2" xfId="0" applyNumberFormat="1" applyFont="1" applyBorder="1">
      <alignment vertical="center"/>
    </xf>
    <xf numFmtId="181" fontId="8" fillId="0" borderId="2" xfId="0" applyNumberFormat="1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0" fillId="6" borderId="1" xfId="0" applyFill="1" applyBorder="1">
      <alignment vertical="center"/>
    </xf>
    <xf numFmtId="0" fontId="0" fillId="6" borderId="1" xfId="0" applyFill="1" applyBorder="1" applyAlignment="1">
      <alignment horizontal="center" vertical="center" wrapText="1"/>
    </xf>
    <xf numFmtId="9" fontId="0" fillId="0" borderId="0" xfId="1" applyNumberFormat="1" applyFont="1">
      <alignment vertical="center"/>
    </xf>
    <xf numFmtId="182" fontId="0" fillId="0" borderId="2" xfId="0" applyNumberFormat="1" applyBorder="1">
      <alignment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horizontal="centerContinuous" vertical="center"/>
    </xf>
    <xf numFmtId="0" fontId="0" fillId="0" borderId="20" xfId="0" applyBorder="1">
      <alignment vertical="center"/>
    </xf>
    <xf numFmtId="180" fontId="0" fillId="0" borderId="10" xfId="0" applyNumberFormat="1" applyBorder="1">
      <alignment vertical="center"/>
    </xf>
    <xf numFmtId="179" fontId="0" fillId="0" borderId="10" xfId="0" applyNumberFormat="1" applyBorder="1">
      <alignment vertical="center"/>
    </xf>
    <xf numFmtId="177" fontId="0" fillId="0" borderId="10" xfId="2" applyNumberFormat="1" applyFont="1" applyBorder="1">
      <alignment vertical="center"/>
    </xf>
    <xf numFmtId="180" fontId="0" fillId="0" borderId="3" xfId="0" applyNumberFormat="1" applyBorder="1">
      <alignment vertical="center"/>
    </xf>
    <xf numFmtId="180" fontId="0" fillId="0" borderId="9" xfId="0" applyNumberForma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 applyAlignment="1">
      <alignment horizontal="center" vertical="center"/>
    </xf>
    <xf numFmtId="180" fontId="0" fillId="0" borderId="21" xfId="0" applyNumberFormat="1" applyBorder="1">
      <alignment vertical="center"/>
    </xf>
    <xf numFmtId="179" fontId="0" fillId="0" borderId="20" xfId="0" applyNumberFormat="1" applyBorder="1">
      <alignment vertical="center"/>
    </xf>
    <xf numFmtId="177" fontId="0" fillId="0" borderId="20" xfId="2" applyNumberFormat="1" applyFont="1" applyBorder="1">
      <alignment vertical="center"/>
    </xf>
    <xf numFmtId="180" fontId="0" fillId="0" borderId="20" xfId="0" applyNumberForma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9" fontId="3" fillId="0" borderId="3" xfId="0" quotePrefix="1" applyNumberFormat="1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179" fontId="3" fillId="0" borderId="12" xfId="0" applyNumberFormat="1" applyFont="1" applyBorder="1">
      <alignment vertical="center"/>
    </xf>
    <xf numFmtId="0" fontId="3" fillId="0" borderId="7" xfId="0" applyFont="1" applyBorder="1">
      <alignment vertical="center"/>
    </xf>
    <xf numFmtId="40" fontId="3" fillId="0" borderId="2" xfId="0" applyNumberFormat="1" applyFont="1" applyBorder="1">
      <alignment vertical="center"/>
    </xf>
    <xf numFmtId="178" fontId="3" fillId="0" borderId="2" xfId="0" applyNumberFormat="1" applyFont="1" applyBorder="1">
      <alignment vertical="center"/>
    </xf>
    <xf numFmtId="179" fontId="3" fillId="0" borderId="2" xfId="0" applyNumberFormat="1" applyFont="1" applyBorder="1">
      <alignment vertical="center"/>
    </xf>
    <xf numFmtId="181" fontId="3" fillId="0" borderId="2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表!$BB$2</c:f>
              <c:strCache>
                <c:ptCount val="1"/>
                <c:pt idx="0">
                  <c:v>ザック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numRef>
              <c:f>表!$BA$3:$BA$12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表!$BB$3:$BB$12</c:f>
              <c:numCache>
                <c:formatCode>General</c:formatCode>
                <c:ptCount val="10"/>
                <c:pt idx="0">
                  <c:v>10</c:v>
                </c:pt>
                <c:pt idx="1">
                  <c:v>16</c:v>
                </c:pt>
                <c:pt idx="2">
                  <c:v>9</c:v>
                </c:pt>
                <c:pt idx="3">
                  <c:v>11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662592"/>
        <c:axId val="113688960"/>
      </c:barChart>
      <c:catAx>
        <c:axId val="11366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688960"/>
        <c:crosses val="autoZero"/>
        <c:auto val="1"/>
        <c:lblAlgn val="ctr"/>
        <c:lblOffset val="100"/>
        <c:noMultiLvlLbl val="0"/>
      </c:catAx>
      <c:valAx>
        <c:axId val="113688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3662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表!$BM$2</c:f>
              <c:strCache>
                <c:ptCount val="1"/>
                <c:pt idx="0">
                  <c:v>トルシエ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表!$BH$3:$BH$8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表!$BM$3:$BM$8</c:f>
              <c:numCache>
                <c:formatCode>General</c:formatCode>
                <c:ptCount val="6"/>
                <c:pt idx="0">
                  <c:v>23</c:v>
                </c:pt>
                <c:pt idx="1">
                  <c:v>18</c:v>
                </c:pt>
                <c:pt idx="2">
                  <c:v>6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786112"/>
        <c:axId val="115787648"/>
      </c:barChart>
      <c:catAx>
        <c:axId val="11578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787648"/>
        <c:crosses val="autoZero"/>
        <c:auto val="1"/>
        <c:lblAlgn val="ctr"/>
        <c:lblOffset val="100"/>
        <c:noMultiLvlLbl val="0"/>
      </c:catAx>
      <c:valAx>
        <c:axId val="115787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57861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表!$BP$2</c:f>
              <c:strCache>
                <c:ptCount val="1"/>
                <c:pt idx="0">
                  <c:v>ザック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numRef>
              <c:f>表!$BO$3:$BO$17</c:f>
              <c:numCache>
                <c:formatCode>General</c:formatCode>
                <c:ptCount val="15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numCache>
            </c:numRef>
          </c:cat>
          <c:val>
            <c:numRef>
              <c:f>表!$BP$3:$BP$17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11</c:v>
                </c:pt>
                <c:pt idx="6">
                  <c:v>17</c:v>
                </c:pt>
                <c:pt idx="7">
                  <c:v>4</c:v>
                </c:pt>
                <c:pt idx="8">
                  <c:v>4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40288"/>
        <c:axId val="116154368"/>
      </c:barChart>
      <c:catAx>
        <c:axId val="11614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6154368"/>
        <c:crosses val="autoZero"/>
        <c:auto val="1"/>
        <c:lblAlgn val="ctr"/>
        <c:lblOffset val="100"/>
        <c:noMultiLvlLbl val="0"/>
      </c:catAx>
      <c:valAx>
        <c:axId val="116154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61402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txPr>
        <a:bodyPr/>
        <a:lstStyle/>
        <a:p>
          <a:pPr>
            <a:defRPr sz="1400"/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表!$BQ$2</c:f>
              <c:strCache>
                <c:ptCount val="1"/>
                <c:pt idx="0">
                  <c:v>岡田</c:v>
                </c:pt>
              </c:strCache>
            </c:strRef>
          </c:tx>
          <c:invertIfNegative val="0"/>
          <c:cat>
            <c:numRef>
              <c:f>表!$BO$3:$BO$17</c:f>
              <c:numCache>
                <c:formatCode>General</c:formatCode>
                <c:ptCount val="15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numCache>
            </c:numRef>
          </c:cat>
          <c:val>
            <c:numRef>
              <c:f>表!$BQ$3:$BQ$17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13</c:v>
                </c:pt>
                <c:pt idx="6">
                  <c:v>10</c:v>
                </c:pt>
                <c:pt idx="7">
                  <c:v>4</c:v>
                </c:pt>
                <c:pt idx="8">
                  <c:v>6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75232"/>
        <c:axId val="116176768"/>
      </c:barChart>
      <c:catAx>
        <c:axId val="11617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6176768"/>
        <c:crosses val="autoZero"/>
        <c:auto val="1"/>
        <c:lblAlgn val="ctr"/>
        <c:lblOffset val="100"/>
        <c:noMultiLvlLbl val="0"/>
      </c:catAx>
      <c:valAx>
        <c:axId val="116176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6175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表!$BR$2</c:f>
              <c:strCache>
                <c:ptCount val="1"/>
                <c:pt idx="0">
                  <c:v>オシム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表!$BO$3:$BO$17</c:f>
              <c:numCache>
                <c:formatCode>General</c:formatCode>
                <c:ptCount val="15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numCache>
            </c:numRef>
          </c:cat>
          <c:val>
            <c:numRef>
              <c:f>表!$BR$3:$BR$17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2</c:v>
                </c:pt>
                <c:pt idx="7">
                  <c:v>7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943680"/>
        <c:axId val="115945472"/>
      </c:barChart>
      <c:catAx>
        <c:axId val="11594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945472"/>
        <c:crosses val="autoZero"/>
        <c:auto val="1"/>
        <c:lblAlgn val="ctr"/>
        <c:lblOffset val="100"/>
        <c:noMultiLvlLbl val="0"/>
      </c:catAx>
      <c:valAx>
        <c:axId val="115945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59436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  <c:txPr>
        <a:bodyPr/>
        <a:lstStyle/>
        <a:p>
          <a:pPr>
            <a:defRPr sz="1400"/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表!$BS$2</c:f>
              <c:strCache>
                <c:ptCount val="1"/>
                <c:pt idx="0">
                  <c:v>ジーコ</c:v>
                </c:pt>
              </c:strCache>
            </c:strRef>
          </c:tx>
          <c:invertIfNegative val="0"/>
          <c:cat>
            <c:numRef>
              <c:f>表!$BO$3:$BO$17</c:f>
              <c:numCache>
                <c:formatCode>General</c:formatCode>
                <c:ptCount val="15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numCache>
            </c:numRef>
          </c:cat>
          <c:val>
            <c:numRef>
              <c:f>表!$BS$3:$BS$17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14</c:v>
                </c:pt>
                <c:pt idx="5">
                  <c:v>16</c:v>
                </c:pt>
                <c:pt idx="6">
                  <c:v>22</c:v>
                </c:pt>
                <c:pt idx="7">
                  <c:v>6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68736"/>
        <c:axId val="116070272"/>
      </c:barChart>
      <c:catAx>
        <c:axId val="11606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6070272"/>
        <c:crosses val="autoZero"/>
        <c:auto val="1"/>
        <c:lblAlgn val="ctr"/>
        <c:lblOffset val="100"/>
        <c:noMultiLvlLbl val="0"/>
      </c:catAx>
      <c:valAx>
        <c:axId val="116070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6068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表!$BT$2</c:f>
              <c:strCache>
                <c:ptCount val="1"/>
                <c:pt idx="0">
                  <c:v>トルシエ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表!$BO$3:$BO$17</c:f>
              <c:numCache>
                <c:formatCode>General</c:formatCode>
                <c:ptCount val="15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numCache>
            </c:numRef>
          </c:cat>
          <c:val>
            <c:numRef>
              <c:f>表!$BT$3:$BT$17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  <c:pt idx="5">
                  <c:v>17</c:v>
                </c:pt>
                <c:pt idx="6">
                  <c:v>8</c:v>
                </c:pt>
                <c:pt idx="7">
                  <c:v>7</c:v>
                </c:pt>
                <c:pt idx="8">
                  <c:v>6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91136"/>
        <c:axId val="116097024"/>
      </c:barChart>
      <c:catAx>
        <c:axId val="11609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6097024"/>
        <c:crosses val="autoZero"/>
        <c:auto val="1"/>
        <c:lblAlgn val="ctr"/>
        <c:lblOffset val="100"/>
        <c:noMultiLvlLbl val="0"/>
      </c:catAx>
      <c:valAx>
        <c:axId val="116097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60911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表!$BB$2</c:f>
              <c:strCache>
                <c:ptCount val="1"/>
                <c:pt idx="0">
                  <c:v>ザック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numRef>
              <c:f>表!$BA$26:$BA$35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表!$BB$26:$BB$35</c:f>
              <c:numCache>
                <c:formatCode>0%</c:formatCode>
                <c:ptCount val="10"/>
                <c:pt idx="0">
                  <c:v>0.19607843137254902</c:v>
                </c:pt>
                <c:pt idx="1">
                  <c:v>0.31372549019607843</c:v>
                </c:pt>
                <c:pt idx="2">
                  <c:v>0.17647058823529413</c:v>
                </c:pt>
                <c:pt idx="3">
                  <c:v>0.21568627450980393</c:v>
                </c:pt>
                <c:pt idx="4">
                  <c:v>3.9215686274509803E-2</c:v>
                </c:pt>
                <c:pt idx="5">
                  <c:v>1.9607843137254902E-2</c:v>
                </c:pt>
                <c:pt idx="6">
                  <c:v>1.9607843137254902E-2</c:v>
                </c:pt>
                <c:pt idx="7">
                  <c:v>0</c:v>
                </c:pt>
                <c:pt idx="8">
                  <c:v>1.9607843137254902E-2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表!$BC$2</c:f>
              <c:strCache>
                <c:ptCount val="1"/>
                <c:pt idx="0">
                  <c:v>岡田</c:v>
                </c:pt>
              </c:strCache>
            </c:strRef>
          </c:tx>
          <c:invertIfNegative val="0"/>
          <c:cat>
            <c:numRef>
              <c:f>表!$BA$26:$BA$35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表!$BC$26:$BC$35</c:f>
              <c:numCache>
                <c:formatCode>0%</c:formatCode>
                <c:ptCount val="10"/>
                <c:pt idx="0">
                  <c:v>0.28000000000000003</c:v>
                </c:pt>
                <c:pt idx="1">
                  <c:v>0.32</c:v>
                </c:pt>
                <c:pt idx="2">
                  <c:v>0.06</c:v>
                </c:pt>
                <c:pt idx="3">
                  <c:v>0.18</c:v>
                </c:pt>
                <c:pt idx="4">
                  <c:v>0.1</c:v>
                </c:pt>
                <c:pt idx="5">
                  <c:v>0.04</c:v>
                </c:pt>
                <c:pt idx="6">
                  <c:v>0.02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axId val="116122752"/>
        <c:axId val="116124288"/>
      </c:barChart>
      <c:catAx>
        <c:axId val="11612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6124288"/>
        <c:crosses val="autoZero"/>
        <c:auto val="1"/>
        <c:lblAlgn val="ctr"/>
        <c:lblOffset val="100"/>
        <c:noMultiLvlLbl val="0"/>
      </c:catAx>
      <c:valAx>
        <c:axId val="11612428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16122752"/>
        <c:crosses val="autoZero"/>
        <c:crossBetween val="between"/>
      </c:valAx>
    </c:plotArea>
    <c:legend>
      <c:legendPos val="r"/>
      <c:overlay val="1"/>
    </c:legend>
    <c:plotVisOnly val="1"/>
    <c:dispBlanksAs val="gap"/>
    <c:showDLblsOverMax val="0"/>
  </c:chart>
  <c:txPr>
    <a:bodyPr/>
    <a:lstStyle/>
    <a:p>
      <a:pPr>
        <a:defRPr sz="1000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表!$BB$2</c:f>
              <c:strCache>
                <c:ptCount val="1"/>
                <c:pt idx="0">
                  <c:v>ザック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numRef>
              <c:f>表!$BA$26:$BA$35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表!$BB$26:$BB$35</c:f>
              <c:numCache>
                <c:formatCode>0%</c:formatCode>
                <c:ptCount val="10"/>
                <c:pt idx="0">
                  <c:v>0.19607843137254902</c:v>
                </c:pt>
                <c:pt idx="1">
                  <c:v>0.31372549019607843</c:v>
                </c:pt>
                <c:pt idx="2">
                  <c:v>0.17647058823529413</c:v>
                </c:pt>
                <c:pt idx="3">
                  <c:v>0.21568627450980393</c:v>
                </c:pt>
                <c:pt idx="4">
                  <c:v>3.9215686274509803E-2</c:v>
                </c:pt>
                <c:pt idx="5">
                  <c:v>1.9607843137254902E-2</c:v>
                </c:pt>
                <c:pt idx="6">
                  <c:v>1.9607843137254902E-2</c:v>
                </c:pt>
                <c:pt idx="7">
                  <c:v>0</c:v>
                </c:pt>
                <c:pt idx="8">
                  <c:v>1.9607843137254902E-2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表!$BC$2</c:f>
              <c:strCache>
                <c:ptCount val="1"/>
                <c:pt idx="0">
                  <c:v>岡田</c:v>
                </c:pt>
              </c:strCache>
            </c:strRef>
          </c:tx>
          <c:invertIfNegative val="0"/>
          <c:cat>
            <c:numRef>
              <c:f>表!$BA$26:$BA$35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表!$BC$26:$BC$35</c:f>
              <c:numCache>
                <c:formatCode>0%</c:formatCode>
                <c:ptCount val="10"/>
                <c:pt idx="0">
                  <c:v>0.28000000000000003</c:v>
                </c:pt>
                <c:pt idx="1">
                  <c:v>0.32</c:v>
                </c:pt>
                <c:pt idx="2">
                  <c:v>0.06</c:v>
                </c:pt>
                <c:pt idx="3">
                  <c:v>0.18</c:v>
                </c:pt>
                <c:pt idx="4">
                  <c:v>0.1</c:v>
                </c:pt>
                <c:pt idx="5">
                  <c:v>0.04</c:v>
                </c:pt>
                <c:pt idx="6">
                  <c:v>0.02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axId val="116240384"/>
        <c:axId val="116241920"/>
      </c:barChart>
      <c:catAx>
        <c:axId val="11624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6241920"/>
        <c:crosses val="autoZero"/>
        <c:auto val="1"/>
        <c:lblAlgn val="ctr"/>
        <c:lblOffset val="100"/>
        <c:noMultiLvlLbl val="0"/>
      </c:catAx>
      <c:valAx>
        <c:axId val="11624192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16240384"/>
        <c:crosses val="autoZero"/>
        <c:crossBetween val="between"/>
      </c:valAx>
    </c:plotArea>
    <c:legend>
      <c:legendPos val="r"/>
      <c:overlay val="1"/>
    </c:legend>
    <c:plotVisOnly val="1"/>
    <c:dispBlanksAs val="gap"/>
    <c:showDLblsOverMax val="0"/>
  </c:chart>
  <c:txPr>
    <a:bodyPr/>
    <a:lstStyle/>
    <a:p>
      <a:pPr>
        <a:defRPr sz="1000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表!$BB$2</c:f>
              <c:strCache>
                <c:ptCount val="1"/>
                <c:pt idx="0">
                  <c:v>ザック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numRef>
              <c:f>表!$BA$26:$BA$35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表!$BB$26:$BB$35</c:f>
              <c:numCache>
                <c:formatCode>0%</c:formatCode>
                <c:ptCount val="10"/>
                <c:pt idx="0">
                  <c:v>0.19607843137254902</c:v>
                </c:pt>
                <c:pt idx="1">
                  <c:v>0.31372549019607843</c:v>
                </c:pt>
                <c:pt idx="2">
                  <c:v>0.17647058823529413</c:v>
                </c:pt>
                <c:pt idx="3">
                  <c:v>0.21568627450980393</c:v>
                </c:pt>
                <c:pt idx="4">
                  <c:v>3.9215686274509803E-2</c:v>
                </c:pt>
                <c:pt idx="5">
                  <c:v>1.9607843137254902E-2</c:v>
                </c:pt>
                <c:pt idx="6">
                  <c:v>1.9607843137254902E-2</c:v>
                </c:pt>
                <c:pt idx="7">
                  <c:v>0</c:v>
                </c:pt>
                <c:pt idx="8">
                  <c:v>1.9607843137254902E-2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表!$BC$2</c:f>
              <c:strCache>
                <c:ptCount val="1"/>
                <c:pt idx="0">
                  <c:v>岡田</c:v>
                </c:pt>
              </c:strCache>
            </c:strRef>
          </c:tx>
          <c:invertIfNegative val="0"/>
          <c:cat>
            <c:numRef>
              <c:f>表!$BA$26:$BA$35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表!$BC$26:$BC$35</c:f>
              <c:numCache>
                <c:formatCode>0%</c:formatCode>
                <c:ptCount val="10"/>
                <c:pt idx="0">
                  <c:v>0.28000000000000003</c:v>
                </c:pt>
                <c:pt idx="1">
                  <c:v>0.32</c:v>
                </c:pt>
                <c:pt idx="2">
                  <c:v>0.06</c:v>
                </c:pt>
                <c:pt idx="3">
                  <c:v>0.18</c:v>
                </c:pt>
                <c:pt idx="4">
                  <c:v>0.1</c:v>
                </c:pt>
                <c:pt idx="5">
                  <c:v>0.04</c:v>
                </c:pt>
                <c:pt idx="6">
                  <c:v>0.02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axId val="117844608"/>
        <c:axId val="117846400"/>
      </c:barChart>
      <c:catAx>
        <c:axId val="11784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846400"/>
        <c:crosses val="autoZero"/>
        <c:auto val="1"/>
        <c:lblAlgn val="ctr"/>
        <c:lblOffset val="100"/>
        <c:noMultiLvlLbl val="0"/>
      </c:catAx>
      <c:valAx>
        <c:axId val="11784640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17844608"/>
        <c:crosses val="autoZero"/>
        <c:crossBetween val="between"/>
      </c:valAx>
    </c:plotArea>
    <c:legend>
      <c:legendPos val="r"/>
      <c:overlay val="1"/>
    </c:legend>
    <c:plotVisOnly val="1"/>
    <c:dispBlanksAs val="gap"/>
    <c:showDLblsOverMax val="0"/>
  </c:chart>
  <c:txPr>
    <a:bodyPr/>
    <a:lstStyle/>
    <a:p>
      <a:pPr>
        <a:defRPr sz="1000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表!$BP$2</c:f>
              <c:strCache>
                <c:ptCount val="1"/>
                <c:pt idx="0">
                  <c:v>ザック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numRef>
              <c:f>表!$BA$26:$BA$40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表!$BP$26:$BP$40</c:f>
              <c:numCache>
                <c:formatCode>0%</c:formatCode>
                <c:ptCount val="15"/>
                <c:pt idx="0">
                  <c:v>0</c:v>
                </c:pt>
                <c:pt idx="1">
                  <c:v>1.9607843137254902E-2</c:v>
                </c:pt>
                <c:pt idx="2">
                  <c:v>1.9607843137254902E-2</c:v>
                </c:pt>
                <c:pt idx="3">
                  <c:v>5.8823529411764705E-2</c:v>
                </c:pt>
                <c:pt idx="4">
                  <c:v>0.11764705882352941</c:v>
                </c:pt>
                <c:pt idx="5">
                  <c:v>0.21568627450980393</c:v>
                </c:pt>
                <c:pt idx="6">
                  <c:v>0.33333333333333331</c:v>
                </c:pt>
                <c:pt idx="7">
                  <c:v>7.8431372549019607E-2</c:v>
                </c:pt>
                <c:pt idx="8">
                  <c:v>7.8431372549019607E-2</c:v>
                </c:pt>
                <c:pt idx="9">
                  <c:v>1.9607843137254902E-2</c:v>
                </c:pt>
                <c:pt idx="10">
                  <c:v>1.9607843137254902E-2</c:v>
                </c:pt>
                <c:pt idx="11">
                  <c:v>1.9607843137254902E-2</c:v>
                </c:pt>
                <c:pt idx="12">
                  <c:v>0</c:v>
                </c:pt>
                <c:pt idx="13">
                  <c:v>1.9607843137254902E-2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表!$BQ$2</c:f>
              <c:strCache>
                <c:ptCount val="1"/>
                <c:pt idx="0">
                  <c:v>岡田</c:v>
                </c:pt>
              </c:strCache>
            </c:strRef>
          </c:tx>
          <c:invertIfNegative val="0"/>
          <c:cat>
            <c:numRef>
              <c:f>表!$BA$26:$BA$40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表!$BQ$26:$BQ$40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0.04</c:v>
                </c:pt>
                <c:pt idx="3">
                  <c:v>0.08</c:v>
                </c:pt>
                <c:pt idx="4">
                  <c:v>0.1</c:v>
                </c:pt>
                <c:pt idx="5">
                  <c:v>0.26</c:v>
                </c:pt>
                <c:pt idx="6">
                  <c:v>0.2</c:v>
                </c:pt>
                <c:pt idx="7">
                  <c:v>0.08</c:v>
                </c:pt>
                <c:pt idx="8">
                  <c:v>0.12</c:v>
                </c:pt>
                <c:pt idx="9">
                  <c:v>0.08</c:v>
                </c:pt>
                <c:pt idx="10">
                  <c:v>0.02</c:v>
                </c:pt>
                <c:pt idx="11">
                  <c:v>0.02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axId val="117888512"/>
        <c:axId val="117890048"/>
      </c:barChart>
      <c:catAx>
        <c:axId val="11788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890048"/>
        <c:crosses val="autoZero"/>
        <c:auto val="1"/>
        <c:lblAlgn val="ctr"/>
        <c:lblOffset val="100"/>
        <c:noMultiLvlLbl val="0"/>
      </c:catAx>
      <c:valAx>
        <c:axId val="11789004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17888512"/>
        <c:crosses val="autoZero"/>
        <c:crossBetween val="between"/>
      </c:valAx>
    </c:plotArea>
    <c:legend>
      <c:legendPos val="r"/>
      <c:overlay val="1"/>
    </c:legend>
    <c:plotVisOnly val="1"/>
    <c:dispBlanksAs val="gap"/>
    <c:showDLblsOverMax val="0"/>
  </c:chart>
  <c:txPr>
    <a:bodyPr/>
    <a:lstStyle/>
    <a:p>
      <a:pPr>
        <a:defRPr sz="1000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txPr>
        <a:bodyPr/>
        <a:lstStyle/>
        <a:p>
          <a:pPr>
            <a:defRPr sz="1400"/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表!$BC$2</c:f>
              <c:strCache>
                <c:ptCount val="1"/>
                <c:pt idx="0">
                  <c:v>岡田</c:v>
                </c:pt>
              </c:strCache>
            </c:strRef>
          </c:tx>
          <c:invertIfNegative val="0"/>
          <c:cat>
            <c:numRef>
              <c:f>表!$BA$3:$BA$12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表!$BC$3:$BC$12</c:f>
              <c:numCache>
                <c:formatCode>General</c:formatCode>
                <c:ptCount val="10"/>
                <c:pt idx="0">
                  <c:v>14</c:v>
                </c:pt>
                <c:pt idx="1">
                  <c:v>16</c:v>
                </c:pt>
                <c:pt idx="2">
                  <c:v>3</c:v>
                </c:pt>
                <c:pt idx="3">
                  <c:v>9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700480"/>
        <c:axId val="115702016"/>
      </c:barChart>
      <c:catAx>
        <c:axId val="11570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702016"/>
        <c:crosses val="autoZero"/>
        <c:auto val="1"/>
        <c:lblAlgn val="ctr"/>
        <c:lblOffset val="100"/>
        <c:noMultiLvlLbl val="0"/>
      </c:catAx>
      <c:valAx>
        <c:axId val="115702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5700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表!$BD$2</c:f>
              <c:strCache>
                <c:ptCount val="1"/>
                <c:pt idx="0">
                  <c:v>オシム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表!$BA$3:$BA$12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表!$BD$3:$BD$12</c:f>
              <c:numCache>
                <c:formatCode>General</c:formatCode>
                <c:ptCount val="10"/>
                <c:pt idx="0">
                  <c:v>5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731072"/>
        <c:axId val="115413376"/>
      </c:barChart>
      <c:catAx>
        <c:axId val="11573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413376"/>
        <c:crosses val="autoZero"/>
        <c:auto val="1"/>
        <c:lblAlgn val="ctr"/>
        <c:lblOffset val="100"/>
        <c:noMultiLvlLbl val="0"/>
      </c:catAx>
      <c:valAx>
        <c:axId val="115413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57310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  <c:txPr>
        <a:bodyPr/>
        <a:lstStyle/>
        <a:p>
          <a:pPr>
            <a:defRPr sz="1400"/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表!$BE$2</c:f>
              <c:strCache>
                <c:ptCount val="1"/>
                <c:pt idx="0">
                  <c:v>ジーコ</c:v>
                </c:pt>
              </c:strCache>
            </c:strRef>
          </c:tx>
          <c:invertIfNegative val="0"/>
          <c:cat>
            <c:numRef>
              <c:f>表!$BA$3:$BA$12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表!$BE$3:$BE$12</c:f>
              <c:numCache>
                <c:formatCode>General</c:formatCode>
                <c:ptCount val="10"/>
                <c:pt idx="0">
                  <c:v>15</c:v>
                </c:pt>
                <c:pt idx="1">
                  <c:v>28</c:v>
                </c:pt>
                <c:pt idx="2">
                  <c:v>15</c:v>
                </c:pt>
                <c:pt idx="3">
                  <c:v>6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448064"/>
        <c:axId val="115462144"/>
      </c:barChart>
      <c:catAx>
        <c:axId val="11544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462144"/>
        <c:crosses val="autoZero"/>
        <c:auto val="1"/>
        <c:lblAlgn val="ctr"/>
        <c:lblOffset val="100"/>
        <c:noMultiLvlLbl val="0"/>
      </c:catAx>
      <c:valAx>
        <c:axId val="1154621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5448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表!$BF$2</c:f>
              <c:strCache>
                <c:ptCount val="1"/>
                <c:pt idx="0">
                  <c:v>トルシエ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表!$BA$3:$BA$12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表!$BF$3:$BF$12</c:f>
              <c:numCache>
                <c:formatCode>General</c:formatCode>
                <c:ptCount val="10"/>
                <c:pt idx="0">
                  <c:v>14</c:v>
                </c:pt>
                <c:pt idx="1">
                  <c:v>16</c:v>
                </c:pt>
                <c:pt idx="2">
                  <c:v>10</c:v>
                </c:pt>
                <c:pt idx="3">
                  <c:v>7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552640"/>
        <c:axId val="115554176"/>
      </c:barChart>
      <c:catAx>
        <c:axId val="11555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554176"/>
        <c:crosses val="autoZero"/>
        <c:auto val="1"/>
        <c:lblAlgn val="ctr"/>
        <c:lblOffset val="100"/>
        <c:noMultiLvlLbl val="0"/>
      </c:catAx>
      <c:valAx>
        <c:axId val="115554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55526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表!$BI$2</c:f>
              <c:strCache>
                <c:ptCount val="1"/>
                <c:pt idx="0">
                  <c:v>ザック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numRef>
              <c:f>表!$BH$3:$BH$8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表!$BI$3:$BI$8</c:f>
              <c:numCache>
                <c:formatCode>General</c:formatCode>
                <c:ptCount val="6"/>
                <c:pt idx="0">
                  <c:v>21</c:v>
                </c:pt>
                <c:pt idx="1">
                  <c:v>15</c:v>
                </c:pt>
                <c:pt idx="2">
                  <c:v>10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587712"/>
        <c:axId val="115597696"/>
      </c:barChart>
      <c:catAx>
        <c:axId val="11558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597696"/>
        <c:crosses val="autoZero"/>
        <c:auto val="1"/>
        <c:lblAlgn val="ctr"/>
        <c:lblOffset val="100"/>
        <c:noMultiLvlLbl val="0"/>
      </c:catAx>
      <c:valAx>
        <c:axId val="115597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55877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txPr>
        <a:bodyPr/>
        <a:lstStyle/>
        <a:p>
          <a:pPr>
            <a:defRPr sz="1400"/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表!$BJ$2</c:f>
              <c:strCache>
                <c:ptCount val="1"/>
                <c:pt idx="0">
                  <c:v>岡田</c:v>
                </c:pt>
              </c:strCache>
            </c:strRef>
          </c:tx>
          <c:invertIfNegative val="0"/>
          <c:cat>
            <c:numRef>
              <c:f>表!$BH$3:$BH$8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表!$BJ$3:$BJ$8</c:f>
              <c:numCache>
                <c:formatCode>General</c:formatCode>
                <c:ptCount val="6"/>
                <c:pt idx="0">
                  <c:v>25</c:v>
                </c:pt>
                <c:pt idx="1">
                  <c:v>14</c:v>
                </c:pt>
                <c:pt idx="2">
                  <c:v>6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612672"/>
        <c:axId val="115626752"/>
      </c:barChart>
      <c:catAx>
        <c:axId val="11561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626752"/>
        <c:crosses val="autoZero"/>
        <c:auto val="1"/>
        <c:lblAlgn val="ctr"/>
        <c:lblOffset val="100"/>
        <c:noMultiLvlLbl val="0"/>
      </c:catAx>
      <c:valAx>
        <c:axId val="115626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5612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表!$BK$2</c:f>
              <c:strCache>
                <c:ptCount val="1"/>
                <c:pt idx="0">
                  <c:v>オシム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表!$BH$3:$BH$8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表!$BK$3:$BK$8</c:f>
              <c:numCache>
                <c:formatCode>General</c:formatCode>
                <c:ptCount val="6"/>
                <c:pt idx="0">
                  <c:v>10</c:v>
                </c:pt>
                <c:pt idx="1">
                  <c:v>8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647232"/>
        <c:axId val="115648768"/>
      </c:barChart>
      <c:catAx>
        <c:axId val="11564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648768"/>
        <c:crosses val="autoZero"/>
        <c:auto val="1"/>
        <c:lblAlgn val="ctr"/>
        <c:lblOffset val="100"/>
        <c:noMultiLvlLbl val="0"/>
      </c:catAx>
      <c:valAx>
        <c:axId val="115648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56472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  <c:txPr>
        <a:bodyPr/>
        <a:lstStyle/>
        <a:p>
          <a:pPr>
            <a:defRPr sz="1400"/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表!$BL$2</c:f>
              <c:strCache>
                <c:ptCount val="1"/>
                <c:pt idx="0">
                  <c:v>ジーコ</c:v>
                </c:pt>
              </c:strCache>
            </c:strRef>
          </c:tx>
          <c:invertIfNegative val="0"/>
          <c:cat>
            <c:numRef>
              <c:f>表!$BH$3:$BH$8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表!$BL$3:$BL$8</c:f>
              <c:numCache>
                <c:formatCode>General</c:formatCode>
                <c:ptCount val="6"/>
                <c:pt idx="0">
                  <c:v>34</c:v>
                </c:pt>
                <c:pt idx="1">
                  <c:v>17</c:v>
                </c:pt>
                <c:pt idx="2">
                  <c:v>13</c:v>
                </c:pt>
                <c:pt idx="3">
                  <c:v>5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738880"/>
        <c:axId val="115757056"/>
      </c:barChart>
      <c:catAx>
        <c:axId val="11573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757056"/>
        <c:crosses val="autoZero"/>
        <c:auto val="1"/>
        <c:lblAlgn val="ctr"/>
        <c:lblOffset val="100"/>
        <c:noMultiLvlLbl val="0"/>
      </c:catAx>
      <c:valAx>
        <c:axId val="115757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5738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41</xdr:row>
          <xdr:rowOff>142875</xdr:rowOff>
        </xdr:from>
        <xdr:to>
          <xdr:col>4</xdr:col>
          <xdr:colOff>466725</xdr:colOff>
          <xdr:row>43</xdr:row>
          <xdr:rowOff>19050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42</xdr:row>
          <xdr:rowOff>28575</xdr:rowOff>
        </xdr:from>
        <xdr:to>
          <xdr:col>2</xdr:col>
          <xdr:colOff>390525</xdr:colOff>
          <xdr:row>43</xdr:row>
          <xdr:rowOff>9525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51</xdr:row>
          <xdr:rowOff>19050</xdr:rowOff>
        </xdr:from>
        <xdr:to>
          <xdr:col>3</xdr:col>
          <xdr:colOff>390525</xdr:colOff>
          <xdr:row>52</xdr:row>
          <xdr:rowOff>19050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30</xdr:row>
          <xdr:rowOff>19050</xdr:rowOff>
        </xdr:from>
        <xdr:to>
          <xdr:col>0</xdr:col>
          <xdr:colOff>619125</xdr:colOff>
          <xdr:row>31</xdr:row>
          <xdr:rowOff>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1247775</xdr:colOff>
          <xdr:row>30</xdr:row>
          <xdr:rowOff>114300</xdr:rowOff>
        </xdr:from>
        <xdr:to>
          <xdr:col>0</xdr:col>
          <xdr:colOff>1714500</xdr:colOff>
          <xdr:row>32</xdr:row>
          <xdr:rowOff>57150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10</xdr:row>
          <xdr:rowOff>19050</xdr:rowOff>
        </xdr:from>
        <xdr:to>
          <xdr:col>0</xdr:col>
          <xdr:colOff>533400</xdr:colOff>
          <xdr:row>11</xdr:row>
          <xdr:rowOff>28575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10</xdr:row>
          <xdr:rowOff>152400</xdr:rowOff>
        </xdr:from>
        <xdr:to>
          <xdr:col>0</xdr:col>
          <xdr:colOff>552450</xdr:colOff>
          <xdr:row>12</xdr:row>
          <xdr:rowOff>38100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1400175</xdr:colOff>
          <xdr:row>15</xdr:row>
          <xdr:rowOff>142875</xdr:rowOff>
        </xdr:from>
        <xdr:to>
          <xdr:col>0</xdr:col>
          <xdr:colOff>1771650</xdr:colOff>
          <xdr:row>17</xdr:row>
          <xdr:rowOff>28575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638175</xdr:colOff>
          <xdr:row>11</xdr:row>
          <xdr:rowOff>142875</xdr:rowOff>
        </xdr:from>
        <xdr:to>
          <xdr:col>0</xdr:col>
          <xdr:colOff>800100</xdr:colOff>
          <xdr:row>13</xdr:row>
          <xdr:rowOff>28575</xdr:rowOff>
        </xdr:to>
        <xdr:sp macro="" textlink="">
          <xdr:nvSpPr>
            <xdr:cNvPr id="1048" name="Object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1209675</xdr:colOff>
          <xdr:row>15</xdr:row>
          <xdr:rowOff>0</xdr:rowOff>
        </xdr:from>
        <xdr:to>
          <xdr:col>0</xdr:col>
          <xdr:colOff>1495425</xdr:colOff>
          <xdr:row>16</xdr:row>
          <xdr:rowOff>19050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20</xdr:row>
          <xdr:rowOff>9525</xdr:rowOff>
        </xdr:from>
        <xdr:to>
          <xdr:col>3</xdr:col>
          <xdr:colOff>428625</xdr:colOff>
          <xdr:row>21</xdr:row>
          <xdr:rowOff>0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20</xdr:row>
          <xdr:rowOff>19050</xdr:rowOff>
        </xdr:from>
        <xdr:to>
          <xdr:col>5</xdr:col>
          <xdr:colOff>552450</xdr:colOff>
          <xdr:row>20</xdr:row>
          <xdr:rowOff>161925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19</xdr:row>
          <xdr:rowOff>152400</xdr:rowOff>
        </xdr:from>
        <xdr:to>
          <xdr:col>6</xdr:col>
          <xdr:colOff>466725</xdr:colOff>
          <xdr:row>21</xdr:row>
          <xdr:rowOff>38100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51</xdr:row>
          <xdr:rowOff>28575</xdr:rowOff>
        </xdr:from>
        <xdr:to>
          <xdr:col>2</xdr:col>
          <xdr:colOff>390525</xdr:colOff>
          <xdr:row>52</xdr:row>
          <xdr:rowOff>0</xdr:rowOff>
        </xdr:to>
        <xdr:sp macro="" textlink="">
          <xdr:nvSpPr>
            <xdr:cNvPr id="1054" name="Object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50</xdr:row>
          <xdr:rowOff>161925</xdr:rowOff>
        </xdr:from>
        <xdr:to>
          <xdr:col>4</xdr:col>
          <xdr:colOff>428625</xdr:colOff>
          <xdr:row>52</xdr:row>
          <xdr:rowOff>9525</xdr:rowOff>
        </xdr:to>
        <xdr:sp macro="" textlink="">
          <xdr:nvSpPr>
            <xdr:cNvPr id="1055" name="Object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52</xdr:col>
      <xdr:colOff>28575</xdr:colOff>
      <xdr:row>43</xdr:row>
      <xdr:rowOff>19050</xdr:rowOff>
    </xdr:from>
    <xdr:to>
      <xdr:col>57</xdr:col>
      <xdr:colOff>428625</xdr:colOff>
      <xdr:row>59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52</xdr:col>
      <xdr:colOff>0</xdr:colOff>
      <xdr:row>60</xdr:row>
      <xdr:rowOff>0</xdr:rowOff>
    </xdr:from>
    <xdr:to>
      <xdr:col>57</xdr:col>
      <xdr:colOff>400050</xdr:colOff>
      <xdr:row>76</xdr:row>
      <xdr:rowOff>38100</xdr:rowOff>
    </xdr:to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52</xdr:col>
      <xdr:colOff>0</xdr:colOff>
      <xdr:row>77</xdr:row>
      <xdr:rowOff>0</xdr:rowOff>
    </xdr:from>
    <xdr:to>
      <xdr:col>57</xdr:col>
      <xdr:colOff>400050</xdr:colOff>
      <xdr:row>93</xdr:row>
      <xdr:rowOff>38100</xdr:rowOff>
    </xdr:to>
    <xdr:graphicFrame macro="">
      <xdr:nvGraphicFramePr>
        <xdr:cNvPr id="30" name="グラフ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52</xdr:col>
      <xdr:colOff>0</xdr:colOff>
      <xdr:row>94</xdr:row>
      <xdr:rowOff>0</xdr:rowOff>
    </xdr:from>
    <xdr:to>
      <xdr:col>57</xdr:col>
      <xdr:colOff>400050</xdr:colOff>
      <xdr:row>110</xdr:row>
      <xdr:rowOff>38100</xdr:rowOff>
    </xdr:to>
    <xdr:graphicFrame macro="">
      <xdr:nvGraphicFramePr>
        <xdr:cNvPr id="31" name="グラフ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52</xdr:col>
      <xdr:colOff>0</xdr:colOff>
      <xdr:row>111</xdr:row>
      <xdr:rowOff>0</xdr:rowOff>
    </xdr:from>
    <xdr:to>
      <xdr:col>57</xdr:col>
      <xdr:colOff>400050</xdr:colOff>
      <xdr:row>127</xdr:row>
      <xdr:rowOff>38100</xdr:rowOff>
    </xdr:to>
    <xdr:graphicFrame macro="">
      <xdr:nvGraphicFramePr>
        <xdr:cNvPr id="32" name="グラフ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59</xdr:col>
      <xdr:colOff>0</xdr:colOff>
      <xdr:row>43</xdr:row>
      <xdr:rowOff>0</xdr:rowOff>
    </xdr:from>
    <xdr:to>
      <xdr:col>64</xdr:col>
      <xdr:colOff>400050</xdr:colOff>
      <xdr:row>58</xdr:row>
      <xdr:rowOff>152400</xdr:rowOff>
    </xdr:to>
    <xdr:graphicFrame macro="">
      <xdr:nvGraphicFramePr>
        <xdr:cNvPr id="33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59</xdr:col>
      <xdr:colOff>0</xdr:colOff>
      <xdr:row>60</xdr:row>
      <xdr:rowOff>0</xdr:rowOff>
    </xdr:from>
    <xdr:to>
      <xdr:col>64</xdr:col>
      <xdr:colOff>400050</xdr:colOff>
      <xdr:row>76</xdr:row>
      <xdr:rowOff>38100</xdr:rowOff>
    </xdr:to>
    <xdr:graphicFrame macro="">
      <xdr:nvGraphicFramePr>
        <xdr:cNvPr id="34" name="グラフ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59</xdr:col>
      <xdr:colOff>0</xdr:colOff>
      <xdr:row>77</xdr:row>
      <xdr:rowOff>0</xdr:rowOff>
    </xdr:from>
    <xdr:to>
      <xdr:col>64</xdr:col>
      <xdr:colOff>400050</xdr:colOff>
      <xdr:row>93</xdr:row>
      <xdr:rowOff>38100</xdr:rowOff>
    </xdr:to>
    <xdr:graphicFrame macro="">
      <xdr:nvGraphicFramePr>
        <xdr:cNvPr id="35" name="グラフ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59</xdr:col>
      <xdr:colOff>0</xdr:colOff>
      <xdr:row>94</xdr:row>
      <xdr:rowOff>0</xdr:rowOff>
    </xdr:from>
    <xdr:to>
      <xdr:col>64</xdr:col>
      <xdr:colOff>400050</xdr:colOff>
      <xdr:row>110</xdr:row>
      <xdr:rowOff>38100</xdr:rowOff>
    </xdr:to>
    <xdr:graphicFrame macro="">
      <xdr:nvGraphicFramePr>
        <xdr:cNvPr id="36" name="グラフ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59</xdr:col>
      <xdr:colOff>0</xdr:colOff>
      <xdr:row>111</xdr:row>
      <xdr:rowOff>0</xdr:rowOff>
    </xdr:from>
    <xdr:to>
      <xdr:col>64</xdr:col>
      <xdr:colOff>400050</xdr:colOff>
      <xdr:row>127</xdr:row>
      <xdr:rowOff>38100</xdr:rowOff>
    </xdr:to>
    <xdr:graphicFrame macro="">
      <xdr:nvGraphicFramePr>
        <xdr:cNvPr id="37" name="グラフ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66</xdr:col>
      <xdr:colOff>0</xdr:colOff>
      <xdr:row>43</xdr:row>
      <xdr:rowOff>0</xdr:rowOff>
    </xdr:from>
    <xdr:to>
      <xdr:col>71</xdr:col>
      <xdr:colOff>400050</xdr:colOff>
      <xdr:row>58</xdr:row>
      <xdr:rowOff>152400</xdr:rowOff>
    </xdr:to>
    <xdr:graphicFrame macro="">
      <xdr:nvGraphicFramePr>
        <xdr:cNvPr id="38" name="グラフ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66</xdr:col>
      <xdr:colOff>0</xdr:colOff>
      <xdr:row>60</xdr:row>
      <xdr:rowOff>0</xdr:rowOff>
    </xdr:from>
    <xdr:to>
      <xdr:col>71</xdr:col>
      <xdr:colOff>400050</xdr:colOff>
      <xdr:row>76</xdr:row>
      <xdr:rowOff>0</xdr:rowOff>
    </xdr:to>
    <xdr:graphicFrame macro="">
      <xdr:nvGraphicFramePr>
        <xdr:cNvPr id="39" name="グラフ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66</xdr:col>
      <xdr:colOff>0</xdr:colOff>
      <xdr:row>77</xdr:row>
      <xdr:rowOff>0</xdr:rowOff>
    </xdr:from>
    <xdr:to>
      <xdr:col>71</xdr:col>
      <xdr:colOff>400050</xdr:colOff>
      <xdr:row>93</xdr:row>
      <xdr:rowOff>0</xdr:rowOff>
    </xdr:to>
    <xdr:graphicFrame macro="">
      <xdr:nvGraphicFramePr>
        <xdr:cNvPr id="40" name="グラフ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66</xdr:col>
      <xdr:colOff>0</xdr:colOff>
      <xdr:row>94</xdr:row>
      <xdr:rowOff>0</xdr:rowOff>
    </xdr:from>
    <xdr:to>
      <xdr:col>71</xdr:col>
      <xdr:colOff>400050</xdr:colOff>
      <xdr:row>110</xdr:row>
      <xdr:rowOff>0</xdr:rowOff>
    </xdr:to>
    <xdr:graphicFrame macro="">
      <xdr:nvGraphicFramePr>
        <xdr:cNvPr id="41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66</xdr:col>
      <xdr:colOff>0</xdr:colOff>
      <xdr:row>111</xdr:row>
      <xdr:rowOff>0</xdr:rowOff>
    </xdr:from>
    <xdr:to>
      <xdr:col>71</xdr:col>
      <xdr:colOff>400050</xdr:colOff>
      <xdr:row>127</xdr:row>
      <xdr:rowOff>0</xdr:rowOff>
    </xdr:to>
    <xdr:graphicFrame macro="">
      <xdr:nvGraphicFramePr>
        <xdr:cNvPr id="42" name="グラフ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52</xdr:col>
      <xdr:colOff>0</xdr:colOff>
      <xdr:row>130</xdr:row>
      <xdr:rowOff>0</xdr:rowOff>
    </xdr:from>
    <xdr:to>
      <xdr:col>57</xdr:col>
      <xdr:colOff>400050</xdr:colOff>
      <xdr:row>146</xdr:row>
      <xdr:rowOff>0</xdr:rowOff>
    </xdr:to>
    <xdr:graphicFrame macro="">
      <xdr:nvGraphicFramePr>
        <xdr:cNvPr id="43" name="グラフ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59</xdr:col>
      <xdr:colOff>0</xdr:colOff>
      <xdr:row>130</xdr:row>
      <xdr:rowOff>0</xdr:rowOff>
    </xdr:from>
    <xdr:to>
      <xdr:col>64</xdr:col>
      <xdr:colOff>400050</xdr:colOff>
      <xdr:row>146</xdr:row>
      <xdr:rowOff>0</xdr:rowOff>
    </xdr:to>
    <xdr:graphicFrame macro="">
      <xdr:nvGraphicFramePr>
        <xdr:cNvPr id="44" name="グラフ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66</xdr:col>
      <xdr:colOff>0</xdr:colOff>
      <xdr:row>130</xdr:row>
      <xdr:rowOff>0</xdr:rowOff>
    </xdr:from>
    <xdr:to>
      <xdr:col>71</xdr:col>
      <xdr:colOff>400050</xdr:colOff>
      <xdr:row>146</xdr:row>
      <xdr:rowOff>0</xdr:rowOff>
    </xdr:to>
    <xdr:graphicFrame macro="">
      <xdr:nvGraphicFramePr>
        <xdr:cNvPr id="45" name="グラフ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72</xdr:col>
      <xdr:colOff>0</xdr:colOff>
      <xdr:row>130</xdr:row>
      <xdr:rowOff>0</xdr:rowOff>
    </xdr:from>
    <xdr:to>
      <xdr:col>77</xdr:col>
      <xdr:colOff>400050</xdr:colOff>
      <xdr:row>146</xdr:row>
      <xdr:rowOff>0</xdr:rowOff>
    </xdr:to>
    <xdr:graphicFrame macro="">
      <xdr:nvGraphicFramePr>
        <xdr:cNvPr id="46" name="グラフ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0.90796</cdr:x>
      <cdr:y>0.90068</cdr:y>
    </cdr:from>
    <cdr:to>
      <cdr:x>0.9801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76624" y="2505074"/>
          <a:ext cx="2762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/>
            <a:t>（点）</a:t>
          </a:r>
        </a:p>
      </cdr:txBody>
    </cdr:sp>
  </cdr:relSizeAnchor>
  <cdr:relSizeAnchor xmlns:cdr="http://schemas.openxmlformats.org/drawingml/2006/chartDrawing">
    <cdr:from>
      <cdr:x>0</cdr:x>
      <cdr:y>0.07306</cdr:y>
    </cdr:from>
    <cdr:to>
      <cdr:x>0.07214</cdr:x>
      <cdr:y>0.17237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203200"/>
          <a:ext cx="2762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（試合数）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0.90796</cdr:x>
      <cdr:y>0.90068</cdr:y>
    </cdr:from>
    <cdr:to>
      <cdr:x>0.9801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76624" y="2505074"/>
          <a:ext cx="2762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/>
            <a:t>（点）</a:t>
          </a:r>
        </a:p>
      </cdr:txBody>
    </cdr:sp>
  </cdr:relSizeAnchor>
  <cdr:relSizeAnchor xmlns:cdr="http://schemas.openxmlformats.org/drawingml/2006/chartDrawing">
    <cdr:from>
      <cdr:x>0</cdr:x>
      <cdr:y>0.07306</cdr:y>
    </cdr:from>
    <cdr:to>
      <cdr:x>0.07214</cdr:x>
      <cdr:y>0.17237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203200"/>
          <a:ext cx="2762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（試合数）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0.90796</cdr:x>
      <cdr:y>0.90068</cdr:y>
    </cdr:from>
    <cdr:to>
      <cdr:x>0.9801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76624" y="2505074"/>
          <a:ext cx="2762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/>
            <a:t>（点）</a:t>
          </a:r>
        </a:p>
      </cdr:txBody>
    </cdr:sp>
  </cdr:relSizeAnchor>
  <cdr:relSizeAnchor xmlns:cdr="http://schemas.openxmlformats.org/drawingml/2006/chartDrawing">
    <cdr:from>
      <cdr:x>0</cdr:x>
      <cdr:y>0.07306</cdr:y>
    </cdr:from>
    <cdr:to>
      <cdr:x>0.07214</cdr:x>
      <cdr:y>0.17237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203200"/>
          <a:ext cx="2762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（試合数）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0.90796</cdr:x>
      <cdr:y>0.90068</cdr:y>
    </cdr:from>
    <cdr:to>
      <cdr:x>0.9801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76624" y="2505074"/>
          <a:ext cx="2762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/>
            <a:t>（点）</a:t>
          </a:r>
        </a:p>
      </cdr:txBody>
    </cdr:sp>
  </cdr:relSizeAnchor>
  <cdr:relSizeAnchor xmlns:cdr="http://schemas.openxmlformats.org/drawingml/2006/chartDrawing">
    <cdr:from>
      <cdr:x>0</cdr:x>
      <cdr:y>0.07306</cdr:y>
    </cdr:from>
    <cdr:to>
      <cdr:x>0.07214</cdr:x>
      <cdr:y>0.17237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203200"/>
          <a:ext cx="2762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（試合数）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0.90796</cdr:x>
      <cdr:y>0.90068</cdr:y>
    </cdr:from>
    <cdr:to>
      <cdr:x>0.9801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76624" y="2505074"/>
          <a:ext cx="2762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/>
            <a:t>（点）</a:t>
          </a:r>
        </a:p>
      </cdr:txBody>
    </cdr:sp>
  </cdr:relSizeAnchor>
  <cdr:relSizeAnchor xmlns:cdr="http://schemas.openxmlformats.org/drawingml/2006/chartDrawing">
    <cdr:from>
      <cdr:x>0</cdr:x>
      <cdr:y>0.07306</cdr:y>
    </cdr:from>
    <cdr:to>
      <cdr:x>0.07214</cdr:x>
      <cdr:y>0.17237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203200"/>
          <a:ext cx="2762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（試合数）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0.90796</cdr:x>
      <cdr:y>0.90068</cdr:y>
    </cdr:from>
    <cdr:to>
      <cdr:x>0.9801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76624" y="2505074"/>
          <a:ext cx="2762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/>
            <a:t>（点）</a:t>
          </a:r>
        </a:p>
      </cdr:txBody>
    </cdr:sp>
  </cdr:relSizeAnchor>
  <cdr:relSizeAnchor xmlns:cdr="http://schemas.openxmlformats.org/drawingml/2006/chartDrawing">
    <cdr:from>
      <cdr:x>0</cdr:x>
      <cdr:y>0.07306</cdr:y>
    </cdr:from>
    <cdr:to>
      <cdr:x>0.07214</cdr:x>
      <cdr:y>0.17237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203200"/>
          <a:ext cx="2762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（試合数）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0.90796</cdr:x>
      <cdr:y>0.90068</cdr:y>
    </cdr:from>
    <cdr:to>
      <cdr:x>0.9801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76624" y="2505074"/>
          <a:ext cx="2762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/>
            <a:t>（点）</a:t>
          </a:r>
        </a:p>
      </cdr:txBody>
    </cdr:sp>
  </cdr:relSizeAnchor>
  <cdr:relSizeAnchor xmlns:cdr="http://schemas.openxmlformats.org/drawingml/2006/chartDrawing">
    <cdr:from>
      <cdr:x>0</cdr:x>
      <cdr:y>0.07306</cdr:y>
    </cdr:from>
    <cdr:to>
      <cdr:x>0.07214</cdr:x>
      <cdr:y>0.17237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203200"/>
          <a:ext cx="2762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（試合数）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0.90796</cdr:x>
      <cdr:y>0.90068</cdr:y>
    </cdr:from>
    <cdr:to>
      <cdr:x>0.9801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76624" y="2505074"/>
          <a:ext cx="2762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/>
            <a:t>（点）</a:t>
          </a:r>
        </a:p>
      </cdr:txBody>
    </cdr:sp>
  </cdr:relSizeAnchor>
  <cdr:relSizeAnchor xmlns:cdr="http://schemas.openxmlformats.org/drawingml/2006/chartDrawing">
    <cdr:from>
      <cdr:x>0</cdr:x>
      <cdr:y>0.07306</cdr:y>
    </cdr:from>
    <cdr:to>
      <cdr:x>0.07214</cdr:x>
      <cdr:y>0.17237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203200"/>
          <a:ext cx="2762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（試合数）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0.90796</cdr:x>
      <cdr:y>0.90068</cdr:y>
    </cdr:from>
    <cdr:to>
      <cdr:x>0.9801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76624" y="2505074"/>
          <a:ext cx="2762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/>
            <a:t>（点）</a:t>
          </a:r>
        </a:p>
      </cdr:txBody>
    </cdr:sp>
  </cdr:relSizeAnchor>
  <cdr:relSizeAnchor xmlns:cdr="http://schemas.openxmlformats.org/drawingml/2006/chartDrawing">
    <cdr:from>
      <cdr:x>0</cdr:x>
      <cdr:y>0.07306</cdr:y>
    </cdr:from>
    <cdr:to>
      <cdr:x>0.07214</cdr:x>
      <cdr:y>0.17237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203200"/>
          <a:ext cx="2762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（試合数）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0.90796</cdr:x>
      <cdr:y>0.90068</cdr:y>
    </cdr:from>
    <cdr:to>
      <cdr:x>0.9801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76624" y="2505074"/>
          <a:ext cx="2762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/>
            <a:t>（点）</a:t>
          </a:r>
        </a:p>
      </cdr:txBody>
    </cdr:sp>
  </cdr:relSizeAnchor>
  <cdr:relSizeAnchor xmlns:cdr="http://schemas.openxmlformats.org/drawingml/2006/chartDrawing">
    <cdr:from>
      <cdr:x>0</cdr:x>
      <cdr:y>0.07306</cdr:y>
    </cdr:from>
    <cdr:to>
      <cdr:x>0.07214</cdr:x>
      <cdr:y>0.17237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203200"/>
          <a:ext cx="2762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（試合数）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0.90796</cdr:x>
      <cdr:y>0.90068</cdr:y>
    </cdr:from>
    <cdr:to>
      <cdr:x>0.9801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76624" y="2505074"/>
          <a:ext cx="2762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/>
            <a:t>（点）</a:t>
          </a:r>
        </a:p>
      </cdr:txBody>
    </cdr:sp>
  </cdr:relSizeAnchor>
  <cdr:relSizeAnchor xmlns:cdr="http://schemas.openxmlformats.org/drawingml/2006/chartDrawing">
    <cdr:from>
      <cdr:x>0</cdr:x>
      <cdr:y>0.07306</cdr:y>
    </cdr:from>
    <cdr:to>
      <cdr:x>0.07214</cdr:x>
      <cdr:y>0.17237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203200"/>
          <a:ext cx="2762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（試合数）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0.90796</cdr:x>
      <cdr:y>0.90068</cdr:y>
    </cdr:from>
    <cdr:to>
      <cdr:x>0.9801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76624" y="2505074"/>
          <a:ext cx="2762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/>
            <a:t>（点）</a:t>
          </a:r>
        </a:p>
      </cdr:txBody>
    </cdr:sp>
  </cdr:relSizeAnchor>
  <cdr:relSizeAnchor xmlns:cdr="http://schemas.openxmlformats.org/drawingml/2006/chartDrawing">
    <cdr:from>
      <cdr:x>0</cdr:x>
      <cdr:y>0.07306</cdr:y>
    </cdr:from>
    <cdr:to>
      <cdr:x>0.07214</cdr:x>
      <cdr:y>0.17237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203200"/>
          <a:ext cx="2762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（試合数）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0.90796</cdr:x>
      <cdr:y>0.90068</cdr:y>
    </cdr:from>
    <cdr:to>
      <cdr:x>0.9801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76624" y="2505074"/>
          <a:ext cx="2762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/>
            <a:t>（点）</a:t>
          </a:r>
        </a:p>
      </cdr:txBody>
    </cdr:sp>
  </cdr:relSizeAnchor>
  <cdr:relSizeAnchor xmlns:cdr="http://schemas.openxmlformats.org/drawingml/2006/chartDrawing">
    <cdr:from>
      <cdr:x>0</cdr:x>
      <cdr:y>0.07306</cdr:y>
    </cdr:from>
    <cdr:to>
      <cdr:x>0.07214</cdr:x>
      <cdr:y>0.17237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203200"/>
          <a:ext cx="2762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（試合数）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0.90796</cdr:x>
      <cdr:y>0.90068</cdr:y>
    </cdr:from>
    <cdr:to>
      <cdr:x>0.9801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76624" y="2505074"/>
          <a:ext cx="2762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/>
            <a:t>（点）</a:t>
          </a:r>
        </a:p>
      </cdr:txBody>
    </cdr:sp>
  </cdr:relSizeAnchor>
  <cdr:relSizeAnchor xmlns:cdr="http://schemas.openxmlformats.org/drawingml/2006/chartDrawing">
    <cdr:from>
      <cdr:x>0</cdr:x>
      <cdr:y>0.07306</cdr:y>
    </cdr:from>
    <cdr:to>
      <cdr:x>0.07214</cdr:x>
      <cdr:y>0.17237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203200"/>
          <a:ext cx="2762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（試合数）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0.90796</cdr:x>
      <cdr:y>0.90068</cdr:y>
    </cdr:from>
    <cdr:to>
      <cdr:x>0.9801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76624" y="2505074"/>
          <a:ext cx="2762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/>
            <a:t>（点）</a:t>
          </a:r>
        </a:p>
      </cdr:txBody>
    </cdr:sp>
  </cdr:relSizeAnchor>
  <cdr:relSizeAnchor xmlns:cdr="http://schemas.openxmlformats.org/drawingml/2006/chartDrawing">
    <cdr:from>
      <cdr:x>0</cdr:x>
      <cdr:y>0.07306</cdr:y>
    </cdr:from>
    <cdr:to>
      <cdr:x>0.07214</cdr:x>
      <cdr:y>0.17237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203200"/>
          <a:ext cx="2762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（試合数）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0.90796</cdr:x>
      <cdr:y>0.90068</cdr:y>
    </cdr:from>
    <cdr:to>
      <cdr:x>0.9801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76624" y="2505074"/>
          <a:ext cx="2762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/>
            <a:t>（点）</a:t>
          </a:r>
        </a:p>
      </cdr:txBody>
    </cdr:sp>
  </cdr:relSizeAnchor>
  <cdr:relSizeAnchor xmlns:cdr="http://schemas.openxmlformats.org/drawingml/2006/chartDrawing">
    <cdr:from>
      <cdr:x>0</cdr:x>
      <cdr:y>0.07306</cdr:y>
    </cdr:from>
    <cdr:to>
      <cdr:x>0.07214</cdr:x>
      <cdr:y>0.17237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203200"/>
          <a:ext cx="2762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（試合数）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0.90796</cdr:x>
      <cdr:y>0.90068</cdr:y>
    </cdr:from>
    <cdr:to>
      <cdr:x>0.9801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76624" y="2505074"/>
          <a:ext cx="2762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/>
            <a:t>（点）</a:t>
          </a:r>
        </a:p>
      </cdr:txBody>
    </cdr:sp>
  </cdr:relSizeAnchor>
  <cdr:relSizeAnchor xmlns:cdr="http://schemas.openxmlformats.org/drawingml/2006/chartDrawing">
    <cdr:from>
      <cdr:x>0</cdr:x>
      <cdr:y>0.07306</cdr:y>
    </cdr:from>
    <cdr:to>
      <cdr:x>0.07214</cdr:x>
      <cdr:y>0.17237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203200"/>
          <a:ext cx="2762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（試合数）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0.90796</cdr:x>
      <cdr:y>0.90068</cdr:y>
    </cdr:from>
    <cdr:to>
      <cdr:x>0.9801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76624" y="2505074"/>
          <a:ext cx="2762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/>
            <a:t>（点）</a:t>
          </a:r>
        </a:p>
      </cdr:txBody>
    </cdr:sp>
  </cdr:relSizeAnchor>
  <cdr:relSizeAnchor xmlns:cdr="http://schemas.openxmlformats.org/drawingml/2006/chartDrawing">
    <cdr:from>
      <cdr:x>0</cdr:x>
      <cdr:y>0.07306</cdr:y>
    </cdr:from>
    <cdr:to>
      <cdr:x>0.07214</cdr:x>
      <cdr:y>0.17237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203200"/>
          <a:ext cx="2762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（試合数）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0.90796</cdr:x>
      <cdr:y>0.90068</cdr:y>
    </cdr:from>
    <cdr:to>
      <cdr:x>0.9801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76624" y="2505074"/>
          <a:ext cx="2762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/>
            <a:t>（点）</a:t>
          </a:r>
        </a:p>
      </cdr:txBody>
    </cdr:sp>
  </cdr:relSizeAnchor>
  <cdr:relSizeAnchor xmlns:cdr="http://schemas.openxmlformats.org/drawingml/2006/chartDrawing">
    <cdr:from>
      <cdr:x>0</cdr:x>
      <cdr:y>0.07306</cdr:y>
    </cdr:from>
    <cdr:to>
      <cdr:x>0.07214</cdr:x>
      <cdr:y>0.17237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203200"/>
          <a:ext cx="2762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（試合数）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oleObject" Target="../embeddings/oleObject7.bin"/><Relationship Id="rId18" Type="http://schemas.openxmlformats.org/officeDocument/2006/relationships/oleObject" Target="../embeddings/oleObject10.bin"/><Relationship Id="rId26" Type="http://schemas.openxmlformats.org/officeDocument/2006/relationships/image" Target="../media/image8.emf"/><Relationship Id="rId3" Type="http://schemas.openxmlformats.org/officeDocument/2006/relationships/vmlDrawing" Target="../drawings/vmlDrawing1.vml"/><Relationship Id="rId21" Type="http://schemas.openxmlformats.org/officeDocument/2006/relationships/oleObject" Target="../embeddings/oleObject12.bin"/><Relationship Id="rId7" Type="http://schemas.openxmlformats.org/officeDocument/2006/relationships/image" Target="../media/image2.emf"/><Relationship Id="rId12" Type="http://schemas.openxmlformats.org/officeDocument/2006/relationships/oleObject" Target="../embeddings/oleObject6.bin"/><Relationship Id="rId17" Type="http://schemas.openxmlformats.org/officeDocument/2006/relationships/image" Target="../media/image5.emf"/><Relationship Id="rId25" Type="http://schemas.openxmlformats.org/officeDocument/2006/relationships/oleObject" Target="../embeddings/oleObject15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9.bin"/><Relationship Id="rId20" Type="http://schemas.openxmlformats.org/officeDocument/2006/relationships/oleObject" Target="../embeddings/oleObject11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5.bin"/><Relationship Id="rId24" Type="http://schemas.openxmlformats.org/officeDocument/2006/relationships/oleObject" Target="../embeddings/oleObject14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8.bin"/><Relationship Id="rId23" Type="http://schemas.openxmlformats.org/officeDocument/2006/relationships/oleObject" Target="../embeddings/oleObject13.bin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6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image" Target="../media/image4.emf"/><Relationship Id="rId22" Type="http://schemas.openxmlformats.org/officeDocument/2006/relationships/image" Target="../media/image7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74"/>
  <sheetViews>
    <sheetView tabSelected="1" workbookViewId="0">
      <selection activeCell="F6" sqref="B4:F6"/>
    </sheetView>
  </sheetViews>
  <sheetFormatPr defaultRowHeight="13.5"/>
  <cols>
    <col min="1" max="1" width="23.75" customWidth="1"/>
    <col min="2" max="17" width="7.5" customWidth="1"/>
    <col min="18" max="18" width="32.75" customWidth="1"/>
    <col min="19" max="19" width="4.25" style="10" customWidth="1"/>
    <col min="20" max="22" width="9" style="78"/>
    <col min="23" max="25" width="9" style="1"/>
    <col min="26" max="28" width="9" style="13"/>
    <col min="29" max="31" width="9" style="2"/>
    <col min="32" max="34" width="9" style="3"/>
    <col min="36" max="36" width="4.25" style="10" customWidth="1"/>
    <col min="37" max="39" width="9" style="78"/>
    <col min="40" max="42" width="9" style="1"/>
    <col min="43" max="45" width="9" style="13"/>
    <col min="46" max="48" width="9" style="2"/>
    <col min="49" max="51" width="9" style="3"/>
  </cols>
  <sheetData>
    <row r="1" spans="1:72">
      <c r="A1" t="s">
        <v>354</v>
      </c>
      <c r="T1" s="78" t="s">
        <v>548</v>
      </c>
      <c r="W1" s="1" t="s">
        <v>414</v>
      </c>
      <c r="Z1" s="13" t="s">
        <v>339</v>
      </c>
      <c r="AC1" s="2" t="s">
        <v>342</v>
      </c>
      <c r="AF1" s="3" t="s">
        <v>343</v>
      </c>
      <c r="AK1" s="78" t="s">
        <v>560</v>
      </c>
      <c r="AN1" s="1" t="s">
        <v>414</v>
      </c>
      <c r="AQ1" s="13" t="s">
        <v>339</v>
      </c>
      <c r="AT1" s="2" t="s">
        <v>342</v>
      </c>
      <c r="AW1" s="3" t="s">
        <v>343</v>
      </c>
      <c r="BB1" t="s">
        <v>352</v>
      </c>
      <c r="BI1" t="s">
        <v>353</v>
      </c>
      <c r="BP1" t="s">
        <v>417</v>
      </c>
    </row>
    <row r="2" spans="1:72" ht="14.25" thickBot="1">
      <c r="A2" s="23"/>
      <c r="B2" s="20" t="s">
        <v>559</v>
      </c>
      <c r="C2" s="20" t="s">
        <v>414</v>
      </c>
      <c r="D2" s="19" t="s">
        <v>339</v>
      </c>
      <c r="E2" s="19" t="s">
        <v>342</v>
      </c>
      <c r="F2" s="19" t="s">
        <v>343</v>
      </c>
      <c r="I2" s="11"/>
      <c r="J2" s="11"/>
      <c r="S2" s="10" t="s">
        <v>344</v>
      </c>
      <c r="T2" s="79" t="s">
        <v>544</v>
      </c>
      <c r="U2" s="79" t="s">
        <v>545</v>
      </c>
      <c r="V2" s="79" t="s">
        <v>546</v>
      </c>
      <c r="W2" s="5" t="s">
        <v>349</v>
      </c>
      <c r="X2" s="5" t="s">
        <v>350</v>
      </c>
      <c r="Y2" s="5" t="s">
        <v>351</v>
      </c>
      <c r="Z2" s="14" t="s">
        <v>349</v>
      </c>
      <c r="AA2" s="14" t="s">
        <v>350</v>
      </c>
      <c r="AB2" s="14" t="s">
        <v>351</v>
      </c>
      <c r="AC2" s="9" t="s">
        <v>349</v>
      </c>
      <c r="AD2" s="9" t="s">
        <v>350</v>
      </c>
      <c r="AE2" s="9" t="s">
        <v>351</v>
      </c>
      <c r="AF2" s="7" t="s">
        <v>349</v>
      </c>
      <c r="AG2" s="7" t="s">
        <v>350</v>
      </c>
      <c r="AH2" s="7" t="s">
        <v>351</v>
      </c>
      <c r="AJ2" s="10" t="s">
        <v>344</v>
      </c>
      <c r="AK2" s="79" t="s">
        <v>340</v>
      </c>
      <c r="AL2" s="79" t="s">
        <v>341</v>
      </c>
      <c r="AM2" s="79" t="s">
        <v>416</v>
      </c>
      <c r="AN2" s="4" t="s">
        <v>340</v>
      </c>
      <c r="AO2" s="4" t="s">
        <v>341</v>
      </c>
      <c r="AP2" s="4" t="s">
        <v>416</v>
      </c>
      <c r="AQ2" s="15" t="s">
        <v>340</v>
      </c>
      <c r="AR2" s="15" t="s">
        <v>341</v>
      </c>
      <c r="AS2" s="15" t="s">
        <v>416</v>
      </c>
      <c r="AT2" s="8" t="s">
        <v>340</v>
      </c>
      <c r="AU2" s="8" t="s">
        <v>341</v>
      </c>
      <c r="AV2" s="8" t="s">
        <v>415</v>
      </c>
      <c r="AW2" s="6" t="s">
        <v>340</v>
      </c>
      <c r="AX2" s="6" t="s">
        <v>341</v>
      </c>
      <c r="AY2" s="6" t="s">
        <v>415</v>
      </c>
      <c r="BB2" t="s">
        <v>562</v>
      </c>
      <c r="BC2" t="s">
        <v>414</v>
      </c>
      <c r="BD2" t="s">
        <v>339</v>
      </c>
      <c r="BE2" t="s">
        <v>342</v>
      </c>
      <c r="BF2" t="s">
        <v>343</v>
      </c>
      <c r="BI2" t="s">
        <v>561</v>
      </c>
      <c r="BJ2" t="s">
        <v>414</v>
      </c>
      <c r="BK2" t="s">
        <v>339</v>
      </c>
      <c r="BL2" t="s">
        <v>342</v>
      </c>
      <c r="BM2" t="s">
        <v>343</v>
      </c>
      <c r="BP2" t="s">
        <v>561</v>
      </c>
      <c r="BQ2" t="s">
        <v>414</v>
      </c>
      <c r="BR2" t="s">
        <v>339</v>
      </c>
      <c r="BS2" t="s">
        <v>342</v>
      </c>
      <c r="BT2" t="s">
        <v>343</v>
      </c>
    </row>
    <row r="3" spans="1:72" ht="14.25" thickTop="1">
      <c r="A3" s="24" t="s">
        <v>345</v>
      </c>
      <c r="B3" s="21">
        <f>COUNT(T3:T74)</f>
        <v>51</v>
      </c>
      <c r="C3" s="21">
        <f>COUNT(W3:W74)</f>
        <v>50</v>
      </c>
      <c r="D3" s="18">
        <f>COUNT(Z3:Z74)</f>
        <v>20</v>
      </c>
      <c r="E3" s="18">
        <f>COUNT(AC3:AC74)</f>
        <v>72</v>
      </c>
      <c r="F3" s="18">
        <f>COUNT(AF3:AF74)</f>
        <v>52</v>
      </c>
      <c r="I3" s="11"/>
      <c r="J3" s="11"/>
      <c r="S3" s="10">
        <v>1</v>
      </c>
      <c r="T3" s="78">
        <f>IF(LEFT(ザッケローニ!D2,1)="○",1,0)</f>
        <v>1</v>
      </c>
      <c r="U3" s="78">
        <f>IF(LEFT(ザッケローニ!D2,1)="△",1,0)</f>
        <v>0</v>
      </c>
      <c r="V3" s="78">
        <f>IF(LEFT(ザッケローニ!D2,1)="●",1,0)</f>
        <v>0</v>
      </c>
      <c r="W3" s="1">
        <f>IF(LEFT(岡田!D2,1)="○",1,0)</f>
        <v>0</v>
      </c>
      <c r="X3" s="1">
        <f>IF(LEFT(岡田!D2,1)="△",1,0)</f>
        <v>1</v>
      </c>
      <c r="Y3" s="1">
        <f>IF(LEFT(岡田!D2,1)="●",1,0)</f>
        <v>0</v>
      </c>
      <c r="Z3" s="13">
        <f>IF(LEFT(オシム!D2,1)="○",1,0)</f>
        <v>1</v>
      </c>
      <c r="AA3" s="13">
        <f>IF(LEFT(オシム!D2,1)="△",1,0)</f>
        <v>0</v>
      </c>
      <c r="AB3" s="13">
        <f>IF(LEFT(オシム!D2,1)="●",1,0)</f>
        <v>0</v>
      </c>
      <c r="AC3" s="2">
        <f>IF(LEFT(ジーコ!D2,1)="○",1,0)</f>
        <v>0</v>
      </c>
      <c r="AD3" s="2">
        <f>IF(LEFT(ジーコ!D2,1)="△",1,0)</f>
        <v>1</v>
      </c>
      <c r="AE3" s="2">
        <f>IF(LEFT(ジーコ!D2,1)="●",1,0)</f>
        <v>0</v>
      </c>
      <c r="AF3" s="3">
        <f>IF(LEFT(トルシエ!D2,1)="○",1,0)</f>
        <v>1</v>
      </c>
      <c r="AG3" s="3">
        <f>IF(LEFT(トルシエ!D2,1)="△",1,0)</f>
        <v>0</v>
      </c>
      <c r="AH3" s="3">
        <f>IF(LEFT(トルシエ!D2,1)="●",1,0)</f>
        <v>0</v>
      </c>
      <c r="AJ3" s="10">
        <v>1</v>
      </c>
      <c r="AK3" s="78">
        <f>VALUE(MID(ザッケローニ!D2,2,1))</f>
        <v>1</v>
      </c>
      <c r="AL3" s="78">
        <f>VALUE(MID(ザッケローニ!D2,4,1))</f>
        <v>0</v>
      </c>
      <c r="AM3" s="78">
        <f>AK3-AL3</f>
        <v>1</v>
      </c>
      <c r="AN3" s="1">
        <f>VALUE(MID(岡田!D2,2,1))</f>
        <v>0</v>
      </c>
      <c r="AO3" s="1">
        <f>VALUE(MID(岡田!D2,4,1))</f>
        <v>0</v>
      </c>
      <c r="AP3" s="1">
        <f>AN3-AO3</f>
        <v>0</v>
      </c>
      <c r="AQ3" s="13">
        <f>VALUE(MID(オシム!D2,2,1))</f>
        <v>2</v>
      </c>
      <c r="AR3" s="13">
        <f>VALUE(MID(オシム!D2,4,1))</f>
        <v>0</v>
      </c>
      <c r="AS3" s="13">
        <f>AQ3-AR3</f>
        <v>2</v>
      </c>
      <c r="AT3" s="2">
        <f>VALUE(MID(ジーコ!D2,2,1))</f>
        <v>1</v>
      </c>
      <c r="AU3" s="2">
        <f>VALUE(MID(ジーコ!D2,4,1))</f>
        <v>1</v>
      </c>
      <c r="AV3" s="2">
        <f>AT3-AU3</f>
        <v>0</v>
      </c>
      <c r="AW3" s="3">
        <f>VALUE(MID(トルシエ!D2,2,1))</f>
        <v>1</v>
      </c>
      <c r="AX3" s="3">
        <f>VALUE(MID(トルシエ!D2,4,1))</f>
        <v>0</v>
      </c>
      <c r="AY3" s="3">
        <f>AW3-AX3</f>
        <v>1</v>
      </c>
      <c r="BA3">
        <v>0</v>
      </c>
      <c r="BB3">
        <f>COUNTIF(AK$3:AK$74,$BA3)</f>
        <v>10</v>
      </c>
      <c r="BC3">
        <f t="shared" ref="BC3:BC12" si="0">COUNTIF(AN$3:AN$74,$BA3)</f>
        <v>14</v>
      </c>
      <c r="BD3">
        <f t="shared" ref="BD3:BD12" si="1">COUNTIF(AQ$3:AQ$74,$BA3)</f>
        <v>5</v>
      </c>
      <c r="BE3">
        <f t="shared" ref="BE3:BE12" si="2">COUNTIF(AT$3:AT$74,$BA3)</f>
        <v>15</v>
      </c>
      <c r="BF3">
        <f t="shared" ref="BF3:BF12" si="3">COUNTIF(AW$3:AW$74,$BA3)</f>
        <v>14</v>
      </c>
      <c r="BH3">
        <v>0</v>
      </c>
      <c r="BI3">
        <f>COUNTIF(AL$3:AL$74,$BH3)</f>
        <v>21</v>
      </c>
      <c r="BJ3">
        <f t="shared" ref="BJ3:BJ12" si="4">COUNTIF(AO$3:AO$74,$BH3)</f>
        <v>25</v>
      </c>
      <c r="BK3">
        <f t="shared" ref="BK3:BK12" si="5">COUNTIF(AR$3:AR$74,$BH3)</f>
        <v>10</v>
      </c>
      <c r="BL3">
        <f t="shared" ref="BL3:BL12" si="6">COUNTIF(AU$3:AU$74,$BH3)</f>
        <v>34</v>
      </c>
      <c r="BM3">
        <f t="shared" ref="BM3:BM12" si="7">COUNTIF(AX$3:AX$74,$BH3)</f>
        <v>23</v>
      </c>
      <c r="BO3">
        <v>-5</v>
      </c>
      <c r="BP3">
        <f>COUNTIF(AM$3:AM$74,$BO3)</f>
        <v>0</v>
      </c>
      <c r="BQ3">
        <f t="shared" ref="BQ3:BQ17" si="8">COUNTIF(AP$3:AP$74,$BO3)</f>
        <v>0</v>
      </c>
      <c r="BR3">
        <f t="shared" ref="BR3:BR17" si="9">COUNTIF(AS$3:AS$74,$BO3)</f>
        <v>0</v>
      </c>
      <c r="BS3">
        <f t="shared" ref="BS3:BS17" si="10">COUNTIF(AV$3:AV$74,$BO3)</f>
        <v>0</v>
      </c>
      <c r="BT3">
        <f t="shared" ref="BT3:BT17" si="11">COUNTIF(AY$3:AY$74,$BO3)</f>
        <v>1</v>
      </c>
    </row>
    <row r="4" spans="1:72">
      <c r="A4" s="25" t="s">
        <v>418</v>
      </c>
      <c r="B4" s="22" t="str">
        <f>CONCATENATE(SUM(T3:T74)," (",TEXT(AVERAGE(T3:T74),"0%"),")")</f>
        <v>29 (57%)</v>
      </c>
      <c r="C4" s="22" t="str">
        <f>CONCATENATE(SUM(W3:W74)," (",TEXT(AVERAGE(W3:W74),"0%"),")")</f>
        <v>26 (52%)</v>
      </c>
      <c r="D4" s="17" t="str">
        <f>CONCATENATE(SUM(Z3:Z74)," (",TEXT(AVERAGE(Z3:Z74),"0%"),")")</f>
        <v>12 (60%)</v>
      </c>
      <c r="E4" s="17" t="str">
        <f>CONCATENATE(SUM(AC3:AC74)," (",TEXT(AVERAGE(AC3:AC74),"0%"),")")</f>
        <v>38 (53%)</v>
      </c>
      <c r="F4" s="17" t="str">
        <f>CONCATENATE(SUM(AF3:AF74)," (",TEXT(AVERAGE(AF3:AF74),"0%"),")")</f>
        <v>24 (46%)</v>
      </c>
      <c r="G4" s="16"/>
      <c r="I4" s="11"/>
      <c r="J4" s="11"/>
      <c r="S4" s="10">
        <v>2</v>
      </c>
      <c r="T4" s="78">
        <f>IF(LEFT(ザッケローニ!D3,1)="○",1,0)</f>
        <v>0</v>
      </c>
      <c r="U4" s="78">
        <f>IF(LEFT(ザッケローニ!D3,1)="△",1,0)</f>
        <v>1</v>
      </c>
      <c r="V4" s="78">
        <f>IF(LEFT(ザッケローニ!D3,1)="●",1,0)</f>
        <v>0</v>
      </c>
      <c r="W4" s="1">
        <f>IF(LEFT(岡田!D3,1)="○",1,0)</f>
        <v>1</v>
      </c>
      <c r="X4" s="1">
        <f>IF(LEFT(岡田!D3,1)="△",1,0)</f>
        <v>0</v>
      </c>
      <c r="Y4" s="1">
        <f>IF(LEFT(岡田!D3,1)="●",1,0)</f>
        <v>0</v>
      </c>
      <c r="Z4" s="13">
        <f>IF(LEFT(オシム!D3,1)="○",1,0)</f>
        <v>1</v>
      </c>
      <c r="AA4" s="13">
        <f>IF(LEFT(オシム!D3,1)="△",1,0)</f>
        <v>0</v>
      </c>
      <c r="AB4" s="13">
        <f>IF(LEFT(オシム!D3,1)="●",1,0)</f>
        <v>0</v>
      </c>
      <c r="AC4" s="2">
        <f>IF(LEFT(ジーコ!D3,1)="○",1,0)</f>
        <v>0</v>
      </c>
      <c r="AD4" s="2">
        <f>IF(LEFT(ジーコ!D3,1)="△",1,0)</f>
        <v>0</v>
      </c>
      <c r="AE4" s="2">
        <f>IF(LEFT(ジーコ!D3,1)="●",1,0)</f>
        <v>1</v>
      </c>
      <c r="AF4" s="3">
        <f>IF(LEFT(トルシエ!D3,1)="○",1,0)</f>
        <v>0</v>
      </c>
      <c r="AG4" s="3">
        <f>IF(LEFT(トルシエ!D3,1)="△",1,0)</f>
        <v>0</v>
      </c>
      <c r="AH4" s="3">
        <f>IF(LEFT(トルシエ!D3,1)="●",1,0)</f>
        <v>1</v>
      </c>
      <c r="AJ4" s="10">
        <v>2</v>
      </c>
      <c r="AK4" s="78">
        <f>VALUE(MID(ザッケローニ!D3,2,1))</f>
        <v>0</v>
      </c>
      <c r="AL4" s="78">
        <f>VALUE(MID(ザッケローニ!D3,4,1))</f>
        <v>0</v>
      </c>
      <c r="AM4" s="78">
        <f t="shared" ref="AM4:AM11" si="12">AK4-AL4</f>
        <v>0</v>
      </c>
      <c r="AN4" s="1">
        <f>VALUE(MID(岡田!D3,2,1))</f>
        <v>3</v>
      </c>
      <c r="AO4" s="1">
        <f>VALUE(MID(岡田!D3,4,1))</f>
        <v>0</v>
      </c>
      <c r="AP4" s="1">
        <f t="shared" ref="AP4:AP12" si="13">AN4-AO4</f>
        <v>3</v>
      </c>
      <c r="AQ4" s="13">
        <f>VALUE(MID(オシム!D3,2,1))</f>
        <v>2</v>
      </c>
      <c r="AR4" s="13">
        <f>VALUE(MID(オシム!D3,4,1))</f>
        <v>0</v>
      </c>
      <c r="AS4" s="13">
        <f t="shared" ref="AS4:AS22" si="14">AQ4-AR4</f>
        <v>2</v>
      </c>
      <c r="AT4" s="2">
        <f>VALUE(MID(ジーコ!D3,2,1))</f>
        <v>0</v>
      </c>
      <c r="AU4" s="2">
        <f>VALUE(MID(ジーコ!D3,4,1))</f>
        <v>2</v>
      </c>
      <c r="AV4" s="2">
        <f t="shared" ref="AV4:AV67" si="15">AT4-AU4</f>
        <v>-2</v>
      </c>
      <c r="AW4" s="3">
        <f>VALUE(MID(トルシエ!D3,2,1))</f>
        <v>0</v>
      </c>
      <c r="AX4" s="3">
        <f>VALUE(MID(トルシエ!D3,4,1))</f>
        <v>2</v>
      </c>
      <c r="AY4" s="3">
        <f t="shared" ref="AY4:AY54" si="16">AW4-AX4</f>
        <v>-2</v>
      </c>
      <c r="BA4">
        <v>1</v>
      </c>
      <c r="BB4">
        <f t="shared" ref="BB4:BB12" si="17">COUNTIF(AK$3:AK$74,$BA4)</f>
        <v>16</v>
      </c>
      <c r="BC4">
        <f t="shared" si="0"/>
        <v>16</v>
      </c>
      <c r="BD4">
        <f t="shared" si="1"/>
        <v>3</v>
      </c>
      <c r="BE4">
        <f t="shared" si="2"/>
        <v>28</v>
      </c>
      <c r="BF4">
        <f t="shared" si="3"/>
        <v>16</v>
      </c>
      <c r="BH4">
        <v>1</v>
      </c>
      <c r="BI4">
        <f t="shared" ref="BI4:BI12" si="18">COUNTIF(AL$3:AL$74,$BH4)</f>
        <v>15</v>
      </c>
      <c r="BJ4">
        <f t="shared" si="4"/>
        <v>14</v>
      </c>
      <c r="BK4">
        <f t="shared" si="5"/>
        <v>8</v>
      </c>
      <c r="BL4">
        <f t="shared" si="6"/>
        <v>17</v>
      </c>
      <c r="BM4">
        <f t="shared" si="7"/>
        <v>18</v>
      </c>
      <c r="BO4">
        <v>-4</v>
      </c>
      <c r="BP4">
        <f t="shared" ref="BP4:BP17" si="19">COUNTIF(AM$3:AM$74,$BO4)</f>
        <v>1</v>
      </c>
      <c r="BQ4">
        <f t="shared" si="8"/>
        <v>0</v>
      </c>
      <c r="BR4">
        <f t="shared" si="9"/>
        <v>0</v>
      </c>
      <c r="BS4">
        <f t="shared" si="10"/>
        <v>0</v>
      </c>
      <c r="BT4">
        <f t="shared" si="11"/>
        <v>1</v>
      </c>
    </row>
    <row r="5" spans="1:72">
      <c r="A5" s="25" t="s">
        <v>420</v>
      </c>
      <c r="B5" s="22" t="str">
        <f>CONCATENATE(SUM(V3:V74)," (",TEXT(AVERAGE(V3:V74),"0%"),")")</f>
        <v>11 (22%)</v>
      </c>
      <c r="C5" s="22" t="str">
        <f>CONCATENATE(SUM(Y3:Y74)," (",TEXT(AVERAGE(Y3:Y74),"0%"),")")</f>
        <v>11 (22%)</v>
      </c>
      <c r="D5" s="17" t="str">
        <f>CONCATENATE(SUM(AB3:AB74)," (",TEXT(AVERAGE(AB3:AB74),"0%"),")")</f>
        <v>3 (15%)</v>
      </c>
      <c r="E5" s="17" t="str">
        <f>CONCATENATE(SUM(AE3:AE74)," (",TEXT(AVERAGE(AE3:AE74),"0%"),")")</f>
        <v>19 (26%)</v>
      </c>
      <c r="F5" s="17" t="str">
        <f>CONCATENATE(SUM(AH3:AH74)," (",TEXT(AVERAGE(AH3:AH74),"0%"),")")</f>
        <v>11 (21%)</v>
      </c>
      <c r="G5" s="16"/>
      <c r="I5" s="11"/>
      <c r="J5" s="11"/>
      <c r="S5" s="10">
        <v>3</v>
      </c>
      <c r="T5" s="78">
        <f>IF(LEFT(ザッケローニ!D4,1)="○",1,0)</f>
        <v>0</v>
      </c>
      <c r="U5" s="78">
        <f>IF(LEFT(ザッケローニ!D4,1)="△",1,0)</f>
        <v>1</v>
      </c>
      <c r="V5" s="78">
        <f>IF(LEFT(ザッケローニ!D4,1)="●",1,0)</f>
        <v>0</v>
      </c>
      <c r="W5" s="1">
        <f>IF(LEFT(岡田!D4,1)="○",1,0)</f>
        <v>1</v>
      </c>
      <c r="X5" s="1">
        <f>IF(LEFT(岡田!D4,1)="△",1,0)</f>
        <v>0</v>
      </c>
      <c r="Y5" s="1">
        <f>IF(LEFT(岡田!D4,1)="●",1,0)</f>
        <v>0</v>
      </c>
      <c r="Z5" s="13">
        <f>IF(LEFT(オシム!D4,1)="○",1,0)</f>
        <v>0</v>
      </c>
      <c r="AA5" s="13">
        <f>IF(LEFT(オシム!D4,1)="△",1,0)</f>
        <v>0</v>
      </c>
      <c r="AB5" s="13">
        <f>IF(LEFT(オシム!D4,1)="●",1,0)</f>
        <v>1</v>
      </c>
      <c r="AC5" s="2">
        <f>IF(LEFT(ジーコ!D4,1)="○",1,0)</f>
        <v>0</v>
      </c>
      <c r="AD5" s="2">
        <f>IF(LEFT(ジーコ!D4,1)="△",1,0)</f>
        <v>1</v>
      </c>
      <c r="AE5" s="2">
        <f>IF(LEFT(ジーコ!D4,1)="●",1,0)</f>
        <v>0</v>
      </c>
      <c r="AF5" s="3">
        <f>IF(LEFT(トルシエ!D4,1)="○",1,0)</f>
        <v>0</v>
      </c>
      <c r="AG5" s="3">
        <f>IF(LEFT(トルシエ!D4,1)="△",1,0)</f>
        <v>1</v>
      </c>
      <c r="AH5" s="3">
        <f>IF(LEFT(トルシエ!D4,1)="●",1,0)</f>
        <v>0</v>
      </c>
      <c r="AJ5" s="10">
        <v>3</v>
      </c>
      <c r="AK5" s="78">
        <f>VALUE(MID(ザッケローニ!D4,2,1))</f>
        <v>1</v>
      </c>
      <c r="AL5" s="78">
        <f>VALUE(MID(ザッケローニ!D4,4,1))</f>
        <v>1</v>
      </c>
      <c r="AM5" s="78">
        <f t="shared" si="12"/>
        <v>0</v>
      </c>
      <c r="AN5" s="1">
        <f>VALUE(MID(岡田!D4,2,1))</f>
        <v>4</v>
      </c>
      <c r="AO5" s="1">
        <f>VALUE(MID(岡田!D4,4,1))</f>
        <v>1</v>
      </c>
      <c r="AP5" s="1">
        <f t="shared" si="13"/>
        <v>3</v>
      </c>
      <c r="AQ5" s="13">
        <f>VALUE(MID(オシム!D4,2,1))</f>
        <v>0</v>
      </c>
      <c r="AR5" s="13">
        <f>VALUE(MID(オシム!D4,4,1))</f>
        <v>1</v>
      </c>
      <c r="AS5" s="13">
        <f t="shared" si="14"/>
        <v>-1</v>
      </c>
      <c r="AT5" s="2">
        <f>VALUE(MID(ジーコ!D4,2,1))</f>
        <v>2</v>
      </c>
      <c r="AU5" s="2">
        <f>VALUE(MID(ジーコ!D4,4,1))</f>
        <v>2</v>
      </c>
      <c r="AV5" s="2">
        <f t="shared" si="15"/>
        <v>0</v>
      </c>
      <c r="AW5" s="3">
        <f>VALUE(MID(トルシエ!D4,2,1))</f>
        <v>0</v>
      </c>
      <c r="AX5" s="3">
        <f>VALUE(MID(トルシエ!D4,4,1))</f>
        <v>0</v>
      </c>
      <c r="AY5" s="3">
        <f t="shared" si="16"/>
        <v>0</v>
      </c>
      <c r="BA5">
        <v>2</v>
      </c>
      <c r="BB5">
        <f t="shared" si="17"/>
        <v>9</v>
      </c>
      <c r="BC5">
        <f t="shared" si="0"/>
        <v>3</v>
      </c>
      <c r="BD5">
        <f t="shared" si="1"/>
        <v>6</v>
      </c>
      <c r="BE5">
        <f t="shared" si="2"/>
        <v>15</v>
      </c>
      <c r="BF5">
        <f t="shared" si="3"/>
        <v>10</v>
      </c>
      <c r="BH5">
        <v>2</v>
      </c>
      <c r="BI5">
        <f t="shared" si="18"/>
        <v>10</v>
      </c>
      <c r="BJ5">
        <f t="shared" si="4"/>
        <v>6</v>
      </c>
      <c r="BK5">
        <f t="shared" si="5"/>
        <v>0</v>
      </c>
      <c r="BL5">
        <f t="shared" si="6"/>
        <v>13</v>
      </c>
      <c r="BM5">
        <f t="shared" si="7"/>
        <v>6</v>
      </c>
      <c r="BO5">
        <v>-3</v>
      </c>
      <c r="BP5">
        <f t="shared" si="19"/>
        <v>1</v>
      </c>
      <c r="BQ5">
        <f t="shared" si="8"/>
        <v>2</v>
      </c>
      <c r="BR5">
        <f t="shared" si="9"/>
        <v>0</v>
      </c>
      <c r="BS5">
        <f t="shared" si="10"/>
        <v>3</v>
      </c>
      <c r="BT5">
        <f t="shared" si="11"/>
        <v>1</v>
      </c>
    </row>
    <row r="6" spans="1:72">
      <c r="A6" s="25" t="s">
        <v>419</v>
      </c>
      <c r="B6" s="22" t="str">
        <f>CONCATENATE(SUM(U3:U74)," (",TEXT(AVERAGE(U3:U74),"0%"),")")</f>
        <v>11 (22%)</v>
      </c>
      <c r="C6" s="22" t="str">
        <f>CONCATENATE(SUM(X3:X74)," (",TEXT(AVERAGE(X3:X74),"0%"),")")</f>
        <v>13 (26%)</v>
      </c>
      <c r="D6" s="17" t="str">
        <f>CONCATENATE(SUM(AA3:AA74)," (",TEXT(AVERAGE(AA3:AA74),"0%"),")")</f>
        <v>5 (25%)</v>
      </c>
      <c r="E6" s="17" t="str">
        <f>CONCATENATE(SUM(AD3:AD74)," (",TEXT(AVERAGE(AD3:AD74),"0%"),")")</f>
        <v>15 (21%)</v>
      </c>
      <c r="F6" s="17" t="str">
        <f>CONCATENATE(SUM(AG3:AG74)," (",TEXT(AVERAGE(AG3:AG74),"0%"),")")</f>
        <v>17 (33%)</v>
      </c>
      <c r="G6" s="16"/>
      <c r="I6" s="11"/>
      <c r="J6" s="11"/>
      <c r="S6" s="10">
        <v>4</v>
      </c>
      <c r="T6" s="78">
        <f>IF(LEFT(ザッケローニ!D5,1)="○",1,0)</f>
        <v>1</v>
      </c>
      <c r="U6" s="78">
        <f>IF(LEFT(ザッケローニ!D5,1)="△",1,0)</f>
        <v>0</v>
      </c>
      <c r="V6" s="78">
        <f>IF(LEFT(ザッケローニ!D5,1)="●",1,0)</f>
        <v>0</v>
      </c>
      <c r="W6" s="1">
        <f>IF(LEFT(岡田!D5,1)="○",1,0)</f>
        <v>0</v>
      </c>
      <c r="X6" s="1">
        <f>IF(LEFT(岡田!D5,1)="△",1,0)</f>
        <v>1</v>
      </c>
      <c r="Y6" s="1">
        <f>IF(LEFT(岡田!D5,1)="●",1,0)</f>
        <v>0</v>
      </c>
      <c r="Z6" s="13">
        <f>IF(LEFT(オシム!D5,1)="○",1,0)</f>
        <v>1</v>
      </c>
      <c r="AA6" s="13">
        <f>IF(LEFT(オシム!D5,1)="△",1,0)</f>
        <v>0</v>
      </c>
      <c r="AB6" s="13">
        <f>IF(LEFT(オシム!D5,1)="●",1,0)</f>
        <v>0</v>
      </c>
      <c r="AC6" s="2">
        <f>IF(LEFT(ジーコ!D5,1)="○",1,0)</f>
        <v>1</v>
      </c>
      <c r="AD6" s="2">
        <f>IF(LEFT(ジーコ!D5,1)="△",1,0)</f>
        <v>0</v>
      </c>
      <c r="AE6" s="2">
        <f>IF(LEFT(ジーコ!D5,1)="●",1,0)</f>
        <v>0</v>
      </c>
      <c r="AF6" s="3">
        <f>IF(LEFT(トルシエ!D5,1)="○",1,0)</f>
        <v>0</v>
      </c>
      <c r="AG6" s="3">
        <f>IF(LEFT(トルシエ!D5,1)="△",1,0)</f>
        <v>1</v>
      </c>
      <c r="AH6" s="3">
        <f>IF(LEFT(トルシエ!D5,1)="●",1,0)</f>
        <v>0</v>
      </c>
      <c r="AJ6" s="10">
        <v>4</v>
      </c>
      <c r="AK6" s="78">
        <f>VALUE(MID(ザッケローニ!D5,2,1))</f>
        <v>2</v>
      </c>
      <c r="AL6" s="78">
        <f>VALUE(MID(ザッケローニ!D5,4,1))</f>
        <v>1</v>
      </c>
      <c r="AM6" s="78">
        <f t="shared" si="12"/>
        <v>1</v>
      </c>
      <c r="AN6" s="1">
        <f>VALUE(MID(岡田!D5,2,1))</f>
        <v>1</v>
      </c>
      <c r="AO6" s="1">
        <f>VALUE(MID(岡田!D5,4,1))</f>
        <v>1</v>
      </c>
      <c r="AP6" s="1">
        <f t="shared" si="13"/>
        <v>0</v>
      </c>
      <c r="AQ6" s="13">
        <f>VALUE(MID(オシム!D5,2,1))</f>
        <v>1</v>
      </c>
      <c r="AR6" s="13">
        <f>VALUE(MID(オシム!D5,4,1))</f>
        <v>0</v>
      </c>
      <c r="AS6" s="13">
        <f t="shared" si="14"/>
        <v>1</v>
      </c>
      <c r="AT6" s="2">
        <f>VALUE(MID(ジーコ!D5,2,1))</f>
        <v>1</v>
      </c>
      <c r="AU6" s="2">
        <f>VALUE(MID(ジーコ!D5,4,1))</f>
        <v>0</v>
      </c>
      <c r="AV6" s="2">
        <f t="shared" si="15"/>
        <v>1</v>
      </c>
      <c r="AW6" s="3">
        <f>VALUE(MID(トルシエ!D5,2,1))</f>
        <v>0</v>
      </c>
      <c r="AX6" s="3">
        <f>VALUE(MID(トルシエ!D5,4,1))</f>
        <v>0</v>
      </c>
      <c r="AY6" s="3">
        <f t="shared" si="16"/>
        <v>0</v>
      </c>
      <c r="BA6">
        <v>3</v>
      </c>
      <c r="BB6">
        <f t="shared" si="17"/>
        <v>11</v>
      </c>
      <c r="BC6">
        <f t="shared" si="0"/>
        <v>9</v>
      </c>
      <c r="BD6">
        <f t="shared" si="1"/>
        <v>3</v>
      </c>
      <c r="BE6">
        <f t="shared" si="2"/>
        <v>6</v>
      </c>
      <c r="BF6">
        <f t="shared" si="3"/>
        <v>7</v>
      </c>
      <c r="BH6">
        <v>3</v>
      </c>
      <c r="BI6">
        <f t="shared" si="18"/>
        <v>2</v>
      </c>
      <c r="BJ6">
        <f t="shared" si="4"/>
        <v>5</v>
      </c>
      <c r="BK6">
        <f t="shared" si="5"/>
        <v>2</v>
      </c>
      <c r="BL6">
        <f t="shared" si="6"/>
        <v>5</v>
      </c>
      <c r="BM6">
        <f t="shared" si="7"/>
        <v>3</v>
      </c>
      <c r="BO6">
        <v>-2</v>
      </c>
      <c r="BP6">
        <f t="shared" si="19"/>
        <v>3</v>
      </c>
      <c r="BQ6">
        <f t="shared" si="8"/>
        <v>4</v>
      </c>
      <c r="BR6">
        <f t="shared" si="9"/>
        <v>0</v>
      </c>
      <c r="BS6">
        <f t="shared" si="10"/>
        <v>2</v>
      </c>
      <c r="BT6">
        <f t="shared" si="11"/>
        <v>2</v>
      </c>
    </row>
    <row r="7" spans="1:72">
      <c r="B7" s="11"/>
      <c r="C7" s="11"/>
      <c r="D7" s="11"/>
      <c r="E7" s="11"/>
      <c r="I7" s="11"/>
      <c r="J7" s="11"/>
      <c r="S7" s="10">
        <v>5</v>
      </c>
      <c r="T7" s="78">
        <f>IF(LEFT(ザッケローニ!D6,1)="○",1,0)</f>
        <v>1</v>
      </c>
      <c r="U7" s="78">
        <f>IF(LEFT(ザッケローニ!D6,1)="△",1,0)</f>
        <v>0</v>
      </c>
      <c r="V7" s="78">
        <f>IF(LEFT(ザッケローニ!D6,1)="●",1,0)</f>
        <v>0</v>
      </c>
      <c r="W7" s="1">
        <f>IF(LEFT(岡田!D6,1)="○",1,0)</f>
        <v>1</v>
      </c>
      <c r="X7" s="1">
        <f>IF(LEFT(岡田!D6,1)="△",1,0)</f>
        <v>0</v>
      </c>
      <c r="Y7" s="1">
        <f>IF(LEFT(岡田!D6,1)="●",1,0)</f>
        <v>0</v>
      </c>
      <c r="Z7" s="13">
        <f>IF(LEFT(オシム!D6,1)="○",1,0)</f>
        <v>0</v>
      </c>
      <c r="AA7" s="13">
        <f>IF(LEFT(オシム!D6,1)="△",1,0)</f>
        <v>0</v>
      </c>
      <c r="AB7" s="13">
        <f>IF(LEFT(オシム!D6,1)="●",1,0)</f>
        <v>1</v>
      </c>
      <c r="AC7" s="2">
        <f>IF(LEFT(ジーコ!D6,1)="○",1,0)</f>
        <v>0</v>
      </c>
      <c r="AD7" s="2">
        <f>IF(LEFT(ジーコ!D6,1)="△",1,0)</f>
        <v>0</v>
      </c>
      <c r="AE7" s="2">
        <f>IF(LEFT(ジーコ!D6,1)="●",1,0)</f>
        <v>1</v>
      </c>
      <c r="AF7" s="3">
        <f>IF(LEFT(トルシエ!D6,1)="○",1,0)</f>
        <v>0</v>
      </c>
      <c r="AG7" s="3">
        <f>IF(LEFT(トルシエ!D6,1)="△",1,0)</f>
        <v>0</v>
      </c>
      <c r="AH7" s="3">
        <f>IF(LEFT(トルシエ!D6,1)="●",1,0)</f>
        <v>1</v>
      </c>
      <c r="AJ7" s="10">
        <v>5</v>
      </c>
      <c r="AK7" s="78">
        <f>VALUE(MID(ザッケローニ!D6,2,1))</f>
        <v>5</v>
      </c>
      <c r="AL7" s="78">
        <f>VALUE(MID(ザッケローニ!D6,4,1))</f>
        <v>0</v>
      </c>
      <c r="AM7" s="78">
        <f t="shared" si="12"/>
        <v>5</v>
      </c>
      <c r="AN7" s="1">
        <f>VALUE(MID(岡田!D6,2,1))</f>
        <v>1</v>
      </c>
      <c r="AO7" s="1">
        <f>VALUE(MID(岡田!D6,4,1))</f>
        <v>0</v>
      </c>
      <c r="AP7" s="1">
        <f t="shared" si="13"/>
        <v>1</v>
      </c>
      <c r="AQ7" s="13">
        <f>VALUE(MID(オシム!D6,2,1))</f>
        <v>0</v>
      </c>
      <c r="AR7" s="13">
        <f>VALUE(MID(オシム!D6,4,1))</f>
        <v>1</v>
      </c>
      <c r="AS7" s="13">
        <f t="shared" si="14"/>
        <v>-1</v>
      </c>
      <c r="AT7" s="2">
        <f>VALUE(MID(ジーコ!D6,2,1))</f>
        <v>0</v>
      </c>
      <c r="AU7" s="2">
        <f>VALUE(MID(ジーコ!D6,4,1))</f>
        <v>1</v>
      </c>
      <c r="AV7" s="2">
        <f t="shared" si="15"/>
        <v>-1</v>
      </c>
      <c r="AW7" s="3">
        <f>VALUE(MID(トルシエ!D6,2,1))</f>
        <v>2</v>
      </c>
      <c r="AX7" s="3">
        <f>VALUE(MID(トルシエ!D6,4,1))</f>
        <v>3</v>
      </c>
      <c r="AY7" s="3">
        <f t="shared" si="16"/>
        <v>-1</v>
      </c>
      <c r="BA7">
        <v>4</v>
      </c>
      <c r="BB7">
        <f t="shared" si="17"/>
        <v>2</v>
      </c>
      <c r="BC7">
        <f t="shared" si="0"/>
        <v>5</v>
      </c>
      <c r="BD7">
        <f t="shared" si="1"/>
        <v>3</v>
      </c>
      <c r="BE7">
        <f t="shared" si="2"/>
        <v>5</v>
      </c>
      <c r="BF7">
        <f t="shared" si="3"/>
        <v>3</v>
      </c>
      <c r="BH7">
        <v>4</v>
      </c>
      <c r="BI7">
        <f t="shared" si="18"/>
        <v>3</v>
      </c>
      <c r="BJ7">
        <f t="shared" si="4"/>
        <v>0</v>
      </c>
      <c r="BK7">
        <f t="shared" si="5"/>
        <v>0</v>
      </c>
      <c r="BL7">
        <f t="shared" si="6"/>
        <v>3</v>
      </c>
      <c r="BM7">
        <f t="shared" si="7"/>
        <v>1</v>
      </c>
      <c r="BO7">
        <v>-1</v>
      </c>
      <c r="BP7">
        <f t="shared" si="19"/>
        <v>6</v>
      </c>
      <c r="BQ7">
        <f t="shared" si="8"/>
        <v>5</v>
      </c>
      <c r="BR7">
        <f t="shared" si="9"/>
        <v>3</v>
      </c>
      <c r="BS7">
        <f t="shared" si="10"/>
        <v>14</v>
      </c>
      <c r="BT7">
        <f t="shared" si="11"/>
        <v>6</v>
      </c>
    </row>
    <row r="8" spans="1:72">
      <c r="A8" t="s">
        <v>355</v>
      </c>
      <c r="B8" s="11"/>
      <c r="C8" s="11"/>
      <c r="D8" s="11"/>
      <c r="S8" s="10">
        <v>6</v>
      </c>
      <c r="T8" s="78">
        <f>IF(LEFT(ザッケローニ!D7,1)="○",1,0)</f>
        <v>1</v>
      </c>
      <c r="U8" s="78">
        <f>IF(LEFT(ザッケローニ!D7,1)="△",1,0)</f>
        <v>0</v>
      </c>
      <c r="V8" s="78">
        <f>IF(LEFT(ザッケローニ!D7,1)="●",1,0)</f>
        <v>0</v>
      </c>
      <c r="W8" s="1">
        <f>IF(LEFT(岡田!D7,1)="○",1,0)</f>
        <v>0</v>
      </c>
      <c r="X8" s="1">
        <f>IF(LEFT(岡田!D7,1)="△",1,0)</f>
        <v>1</v>
      </c>
      <c r="Y8" s="1">
        <f>IF(LEFT(岡田!D7,1)="●",1,0)</f>
        <v>0</v>
      </c>
      <c r="Z8" s="13">
        <f>IF(LEFT(オシム!D7,1)="○",1,0)</f>
        <v>1</v>
      </c>
      <c r="AA8" s="13">
        <f>IF(LEFT(オシム!D7,1)="△",1,0)</f>
        <v>0</v>
      </c>
      <c r="AB8" s="13">
        <f>IF(LEFT(オシム!D7,1)="●",1,0)</f>
        <v>0</v>
      </c>
      <c r="AC8" s="2">
        <f>IF(LEFT(ジーコ!D7,1)="○",1,0)</f>
        <v>0</v>
      </c>
      <c r="AD8" s="2">
        <f>IF(LEFT(ジーコ!D7,1)="△",1,0)</f>
        <v>0</v>
      </c>
      <c r="AE8" s="2">
        <f>IF(LEFT(ジーコ!D7,1)="●",1,0)</f>
        <v>1</v>
      </c>
      <c r="AF8" s="3">
        <f>IF(LEFT(トルシエ!D7,1)="○",1,0)</f>
        <v>0</v>
      </c>
      <c r="AG8" s="3">
        <f>IF(LEFT(トルシエ!D7,1)="△",1,0)</f>
        <v>0</v>
      </c>
      <c r="AH8" s="3">
        <f>IF(LEFT(トルシエ!D7,1)="●",1,0)</f>
        <v>1</v>
      </c>
      <c r="AJ8" s="10">
        <v>6</v>
      </c>
      <c r="AK8" s="78">
        <f>VALUE(MID(ザッケローニ!D7,2,1))</f>
        <v>3</v>
      </c>
      <c r="AL8" s="78">
        <f>VALUE(MID(ザッケローニ!D7,4,1))</f>
        <v>2</v>
      </c>
      <c r="AM8" s="78">
        <f t="shared" si="12"/>
        <v>1</v>
      </c>
      <c r="AN8" s="1">
        <f>VALUE(MID(岡田!D7,2,1))</f>
        <v>1</v>
      </c>
      <c r="AO8" s="1">
        <f>VALUE(MID(岡田!D7,4,1))</f>
        <v>1</v>
      </c>
      <c r="AP8" s="1">
        <f t="shared" si="13"/>
        <v>0</v>
      </c>
      <c r="AQ8" s="13">
        <f>VALUE(MID(オシム!D7,2,1))</f>
        <v>3</v>
      </c>
      <c r="AR8" s="13">
        <f>VALUE(MID(オシム!D7,4,1))</f>
        <v>0</v>
      </c>
      <c r="AS8" s="13">
        <f t="shared" si="14"/>
        <v>3</v>
      </c>
      <c r="AT8" s="2">
        <f>VALUE(MID(ジーコ!D7,2,1))</f>
        <v>1</v>
      </c>
      <c r="AU8" s="2">
        <f>VALUE(MID(ジーコ!D7,4,1))</f>
        <v>4</v>
      </c>
      <c r="AV8" s="2">
        <f t="shared" si="15"/>
        <v>-3</v>
      </c>
      <c r="AW8" s="3">
        <f>VALUE(MID(トルシエ!D7,2,1))</f>
        <v>0</v>
      </c>
      <c r="AX8" s="3">
        <f>VALUE(MID(トルシエ!D7,4,1))</f>
        <v>4</v>
      </c>
      <c r="AY8" s="3">
        <f t="shared" si="16"/>
        <v>-4</v>
      </c>
      <c r="BA8">
        <v>5</v>
      </c>
      <c r="BB8">
        <f t="shared" si="17"/>
        <v>1</v>
      </c>
      <c r="BC8">
        <f t="shared" si="0"/>
        <v>2</v>
      </c>
      <c r="BD8">
        <f t="shared" si="1"/>
        <v>0</v>
      </c>
      <c r="BE8">
        <f t="shared" si="2"/>
        <v>1</v>
      </c>
      <c r="BF8">
        <f t="shared" si="3"/>
        <v>0</v>
      </c>
      <c r="BH8">
        <v>5</v>
      </c>
      <c r="BI8">
        <f t="shared" si="18"/>
        <v>0</v>
      </c>
      <c r="BJ8">
        <f t="shared" si="4"/>
        <v>0</v>
      </c>
      <c r="BK8">
        <f t="shared" si="5"/>
        <v>0</v>
      </c>
      <c r="BL8">
        <f t="shared" si="6"/>
        <v>0</v>
      </c>
      <c r="BM8">
        <f t="shared" si="7"/>
        <v>1</v>
      </c>
      <c r="BO8">
        <v>0</v>
      </c>
      <c r="BP8">
        <f t="shared" si="19"/>
        <v>11</v>
      </c>
      <c r="BQ8">
        <f t="shared" si="8"/>
        <v>13</v>
      </c>
      <c r="BR8">
        <f t="shared" si="9"/>
        <v>5</v>
      </c>
      <c r="BS8">
        <f t="shared" si="10"/>
        <v>16</v>
      </c>
      <c r="BT8">
        <f t="shared" si="11"/>
        <v>17</v>
      </c>
    </row>
    <row r="9" spans="1:72">
      <c r="A9" s="25"/>
      <c r="B9" s="30" t="s">
        <v>340</v>
      </c>
      <c r="C9" s="26"/>
      <c r="D9" s="26"/>
      <c r="E9" s="26"/>
      <c r="F9" s="34"/>
      <c r="G9" s="30" t="s">
        <v>341</v>
      </c>
      <c r="H9" s="26"/>
      <c r="I9" s="26"/>
      <c r="J9" s="26"/>
      <c r="K9" s="34"/>
      <c r="L9" s="30" t="s">
        <v>416</v>
      </c>
      <c r="M9" s="26"/>
      <c r="N9" s="26"/>
      <c r="O9" s="26"/>
      <c r="P9" s="26"/>
      <c r="S9" s="10">
        <v>7</v>
      </c>
      <c r="T9" s="78">
        <f>IF(LEFT(ザッケローニ!D8,1)="○",1,0)</f>
        <v>0</v>
      </c>
      <c r="U9" s="78">
        <f>IF(LEFT(ザッケローニ!D8,1)="△",1,0)</f>
        <v>1</v>
      </c>
      <c r="V9" s="78">
        <f>IF(LEFT(ザッケローニ!D8,1)="●",1,0)</f>
        <v>0</v>
      </c>
      <c r="W9" s="1">
        <f>IF(LEFT(岡田!D8,1)="○",1,0)</f>
        <v>0</v>
      </c>
      <c r="X9" s="1">
        <f>IF(LEFT(岡田!D8,1)="△",1,0)</f>
        <v>0</v>
      </c>
      <c r="Y9" s="1">
        <f>IF(LEFT(岡田!D8,1)="●",1,0)</f>
        <v>1</v>
      </c>
      <c r="Z9" s="13">
        <f>IF(LEFT(オシム!D8,1)="○",1,0)</f>
        <v>1</v>
      </c>
      <c r="AA9" s="13">
        <f>IF(LEFT(オシム!D8,1)="△",1,0)</f>
        <v>0</v>
      </c>
      <c r="AB9" s="13">
        <f>IF(LEFT(オシム!D8,1)="●",1,0)</f>
        <v>0</v>
      </c>
      <c r="AC9" s="2">
        <f>IF(LEFT(ジーコ!D8,1)="○",1,0)</f>
        <v>0</v>
      </c>
      <c r="AD9" s="2">
        <f>IF(LEFT(ジーコ!D8,1)="△",1,0)</f>
        <v>1</v>
      </c>
      <c r="AE9" s="2">
        <f>IF(LEFT(ジーコ!D8,1)="●",1,0)</f>
        <v>0</v>
      </c>
      <c r="AF9" s="3">
        <f>IF(LEFT(トルシエ!D8,1)="○",1,0)</f>
        <v>0</v>
      </c>
      <c r="AG9" s="3">
        <f>IF(LEFT(トルシエ!D8,1)="△",1,0)</f>
        <v>1</v>
      </c>
      <c r="AH9" s="3">
        <f>IF(LEFT(トルシエ!D8,1)="●",1,0)</f>
        <v>0</v>
      </c>
      <c r="AJ9" s="10">
        <v>7</v>
      </c>
      <c r="AK9" s="78">
        <f>VALUE(MID(ザッケローニ!D8,2,1))</f>
        <v>2</v>
      </c>
      <c r="AL9" s="78">
        <f>VALUE(MID(ザッケローニ!D8,4,1))</f>
        <v>2</v>
      </c>
      <c r="AM9" s="78">
        <f t="shared" si="12"/>
        <v>0</v>
      </c>
      <c r="AN9" s="1">
        <f>VALUE(MID(岡田!D8,2,1))</f>
        <v>0</v>
      </c>
      <c r="AO9" s="1">
        <f>VALUE(MID(岡田!D8,4,1))</f>
        <v>1</v>
      </c>
      <c r="AP9" s="1">
        <f t="shared" si="13"/>
        <v>-1</v>
      </c>
      <c r="AQ9" s="13">
        <f>VALUE(MID(オシム!D8,2,1))</f>
        <v>3</v>
      </c>
      <c r="AR9" s="13">
        <f>VALUE(MID(オシム!D8,4,1))</f>
        <v>1</v>
      </c>
      <c r="AS9" s="13">
        <f t="shared" si="14"/>
        <v>2</v>
      </c>
      <c r="AT9" s="2">
        <f>VALUE(MID(ジーコ!D8,2,1))</f>
        <v>0</v>
      </c>
      <c r="AU9" s="2">
        <f>VALUE(MID(ジーコ!D8,4,1))</f>
        <v>0</v>
      </c>
      <c r="AV9" s="2">
        <f t="shared" si="15"/>
        <v>0</v>
      </c>
      <c r="AW9" s="3">
        <f>VALUE(MID(トルシエ!D8,2,1))</f>
        <v>1</v>
      </c>
      <c r="AX9" s="3">
        <f>VALUE(MID(トルシエ!D8,4,1))</f>
        <v>1</v>
      </c>
      <c r="AY9" s="3">
        <f t="shared" si="16"/>
        <v>0</v>
      </c>
      <c r="BA9">
        <v>6</v>
      </c>
      <c r="BB9">
        <f t="shared" si="17"/>
        <v>1</v>
      </c>
      <c r="BC9">
        <f t="shared" si="0"/>
        <v>1</v>
      </c>
      <c r="BD9">
        <f t="shared" si="1"/>
        <v>0</v>
      </c>
      <c r="BE9">
        <f t="shared" si="2"/>
        <v>1</v>
      </c>
      <c r="BF9">
        <f t="shared" si="3"/>
        <v>0</v>
      </c>
      <c r="BH9">
        <v>6</v>
      </c>
      <c r="BI9">
        <f t="shared" si="18"/>
        <v>0</v>
      </c>
      <c r="BJ9">
        <f t="shared" si="4"/>
        <v>0</v>
      </c>
      <c r="BK9">
        <f t="shared" si="5"/>
        <v>0</v>
      </c>
      <c r="BL9">
        <f t="shared" si="6"/>
        <v>0</v>
      </c>
      <c r="BM9">
        <f t="shared" si="7"/>
        <v>0</v>
      </c>
      <c r="BO9">
        <v>1</v>
      </c>
      <c r="BP9">
        <f t="shared" si="19"/>
        <v>17</v>
      </c>
      <c r="BQ9">
        <f t="shared" si="8"/>
        <v>10</v>
      </c>
      <c r="BR9">
        <f t="shared" si="9"/>
        <v>2</v>
      </c>
      <c r="BS9">
        <f t="shared" si="10"/>
        <v>22</v>
      </c>
      <c r="BT9">
        <f t="shared" si="11"/>
        <v>8</v>
      </c>
    </row>
    <row r="10" spans="1:72" ht="14.25" thickBot="1">
      <c r="A10" s="23"/>
      <c r="B10" s="19" t="s">
        <v>559</v>
      </c>
      <c r="C10" s="20" t="s">
        <v>414</v>
      </c>
      <c r="D10" s="19" t="s">
        <v>339</v>
      </c>
      <c r="E10" s="19" t="s">
        <v>342</v>
      </c>
      <c r="F10" s="35" t="s">
        <v>343</v>
      </c>
      <c r="G10" s="19" t="s">
        <v>559</v>
      </c>
      <c r="H10" s="20" t="s">
        <v>414</v>
      </c>
      <c r="I10" s="19" t="s">
        <v>339</v>
      </c>
      <c r="J10" s="19" t="s">
        <v>342</v>
      </c>
      <c r="K10" s="35" t="s">
        <v>343</v>
      </c>
      <c r="L10" s="19" t="s">
        <v>559</v>
      </c>
      <c r="M10" s="20" t="s">
        <v>414</v>
      </c>
      <c r="N10" s="19" t="s">
        <v>339</v>
      </c>
      <c r="O10" s="19" t="s">
        <v>342</v>
      </c>
      <c r="P10" s="19" t="s">
        <v>343</v>
      </c>
      <c r="S10" s="10">
        <v>8</v>
      </c>
      <c r="T10" s="78">
        <f>IF(LEFT(ザッケローニ!D9,1)="○",1,0)</f>
        <v>1</v>
      </c>
      <c r="U10" s="78">
        <f>IF(LEFT(ザッケローニ!D9,1)="△",1,0)</f>
        <v>0</v>
      </c>
      <c r="V10" s="78">
        <f>IF(LEFT(ザッケローニ!D9,1)="●",1,0)</f>
        <v>0</v>
      </c>
      <c r="W10" s="1">
        <f>IF(LEFT(岡田!D9,1)="○",1,0)</f>
        <v>1</v>
      </c>
      <c r="X10" s="1">
        <f>IF(LEFT(岡田!D9,1)="△",1,0)</f>
        <v>0</v>
      </c>
      <c r="Y10" s="1">
        <f>IF(LEFT(岡田!D9,1)="●",1,0)</f>
        <v>0</v>
      </c>
      <c r="Z10" s="13">
        <f>IF(LEFT(オシム!D9,1)="○",1,0)</f>
        <v>1</v>
      </c>
      <c r="AA10" s="13">
        <f>IF(LEFT(オシム!D9,1)="△",1,0)</f>
        <v>0</v>
      </c>
      <c r="AB10" s="13">
        <f>IF(LEFT(オシム!D9,1)="●",1,0)</f>
        <v>0</v>
      </c>
      <c r="AC10" s="2">
        <f>IF(LEFT(ジーコ!D9,1)="○",1,0)</f>
        <v>1</v>
      </c>
      <c r="AD10" s="2">
        <f>IF(LEFT(ジーコ!D9,1)="△",1,0)</f>
        <v>0</v>
      </c>
      <c r="AE10" s="2">
        <f>IF(LEFT(ジーコ!D9,1)="●",1,0)</f>
        <v>0</v>
      </c>
      <c r="AF10" s="3">
        <f>IF(LEFT(トルシエ!D9,1)="○",1,0)</f>
        <v>0</v>
      </c>
      <c r="AG10" s="3">
        <f>IF(LEFT(トルシエ!D9,1)="△",1,0)</f>
        <v>1</v>
      </c>
      <c r="AH10" s="3">
        <f>IF(LEFT(トルシエ!D9,1)="●",1,0)</f>
        <v>0</v>
      </c>
      <c r="AJ10" s="10">
        <v>8</v>
      </c>
      <c r="AK10" s="78">
        <f>VALUE(MID(ザッケローニ!D9,2,1))</f>
        <v>1</v>
      </c>
      <c r="AL10" s="78">
        <f>VALUE(MID(ザッケローニ!D9,4,1))</f>
        <v>0</v>
      </c>
      <c r="AM10" s="78">
        <f t="shared" si="12"/>
        <v>1</v>
      </c>
      <c r="AN10" s="1">
        <f>VALUE(MID(岡田!D9,2,1))</f>
        <v>1</v>
      </c>
      <c r="AO10" s="1">
        <f>VALUE(MID(岡田!D9,4,1))</f>
        <v>0</v>
      </c>
      <c r="AP10" s="1">
        <f t="shared" si="13"/>
        <v>1</v>
      </c>
      <c r="AQ10" s="13">
        <f>VALUE(MID(オシム!D9,2,1))</f>
        <v>2</v>
      </c>
      <c r="AR10" s="13">
        <f>VALUE(MID(オシム!D9,4,1))</f>
        <v>0</v>
      </c>
      <c r="AS10" s="13">
        <f t="shared" si="14"/>
        <v>2</v>
      </c>
      <c r="AT10" s="2">
        <f>VALUE(MID(ジーコ!D9,2,1))</f>
        <v>3</v>
      </c>
      <c r="AU10" s="2">
        <f>VALUE(MID(ジーコ!D9,4,1))</f>
        <v>0</v>
      </c>
      <c r="AV10" s="2">
        <f t="shared" si="15"/>
        <v>3</v>
      </c>
      <c r="AW10" s="3">
        <f>VALUE(MID(トルシエ!D9,2,1))</f>
        <v>1</v>
      </c>
      <c r="AX10" s="3">
        <f>VALUE(MID(トルシエ!D9,4,1))</f>
        <v>1</v>
      </c>
      <c r="AY10" s="3">
        <f t="shared" si="16"/>
        <v>0</v>
      </c>
      <c r="BA10">
        <v>7</v>
      </c>
      <c r="BB10">
        <f t="shared" si="17"/>
        <v>0</v>
      </c>
      <c r="BC10">
        <f t="shared" si="0"/>
        <v>0</v>
      </c>
      <c r="BD10">
        <f t="shared" si="1"/>
        <v>0</v>
      </c>
      <c r="BE10">
        <f t="shared" si="2"/>
        <v>1</v>
      </c>
      <c r="BF10">
        <f t="shared" si="3"/>
        <v>0</v>
      </c>
      <c r="BH10">
        <v>7</v>
      </c>
      <c r="BI10">
        <f t="shared" si="18"/>
        <v>0</v>
      </c>
      <c r="BJ10">
        <f t="shared" si="4"/>
        <v>0</v>
      </c>
      <c r="BK10">
        <f t="shared" si="5"/>
        <v>0</v>
      </c>
      <c r="BL10">
        <f t="shared" si="6"/>
        <v>0</v>
      </c>
      <c r="BM10">
        <f t="shared" si="7"/>
        <v>0</v>
      </c>
      <c r="BO10">
        <v>2</v>
      </c>
      <c r="BP10">
        <f t="shared" si="19"/>
        <v>4</v>
      </c>
      <c r="BQ10">
        <f t="shared" si="8"/>
        <v>4</v>
      </c>
      <c r="BR10">
        <f t="shared" si="9"/>
        <v>7</v>
      </c>
      <c r="BS10">
        <f t="shared" si="10"/>
        <v>6</v>
      </c>
      <c r="BT10">
        <f t="shared" si="11"/>
        <v>7</v>
      </c>
    </row>
    <row r="11" spans="1:72" ht="14.25" thickTop="1">
      <c r="A11" s="24" t="s">
        <v>346</v>
      </c>
      <c r="B11" s="29">
        <f>AVERAGE(AK3:AK74)</f>
        <v>1.8431372549019607</v>
      </c>
      <c r="C11" s="31">
        <f>AVERAGE(AN3:AN74)</f>
        <v>1.7</v>
      </c>
      <c r="D11" s="29">
        <f>AVERAGE(AQ3:AQ74)</f>
        <v>1.8</v>
      </c>
      <c r="E11" s="29">
        <f>AVERAGE(AT3:AT74)</f>
        <v>1.5833333333333333</v>
      </c>
      <c r="F11" s="36">
        <f>AVERAGE(AW3:AW74)</f>
        <v>1.6538461538461537</v>
      </c>
      <c r="G11" s="29">
        <f>AVERAGE(AL3:AL74)</f>
        <v>1.0392156862745099</v>
      </c>
      <c r="H11" s="31">
        <f>AVERAGE(AO3:AO74)</f>
        <v>0.82</v>
      </c>
      <c r="I11" s="29">
        <f>AVERAGE(AR3:AR74)</f>
        <v>0.7</v>
      </c>
      <c r="J11" s="29">
        <f>AVERAGE(AU3:AU74)</f>
        <v>0.97222222222222221</v>
      </c>
      <c r="K11" s="36">
        <f>AVERAGE(AX3:AX74)</f>
        <v>0.92307692307692313</v>
      </c>
      <c r="L11" s="29">
        <f>AVERAGE(AM3:AM57)</f>
        <v>0.80392156862745101</v>
      </c>
      <c r="M11" s="31">
        <f>AVERAGE(AP3:AP74)</f>
        <v>0.88</v>
      </c>
      <c r="N11" s="29">
        <f>AVERAGE(AS3:AS74)</f>
        <v>1.1000000000000001</v>
      </c>
      <c r="O11" s="29">
        <f>AVERAGE(AV3:AV74)</f>
        <v>0.61111111111111116</v>
      </c>
      <c r="P11" s="29">
        <f>AVERAGE(AY3:AY74)</f>
        <v>0.73076923076923073</v>
      </c>
      <c r="S11" s="10">
        <v>9</v>
      </c>
      <c r="T11" s="78">
        <f>IF(LEFT(ザッケローニ!D10,1)="○",1,0)</f>
        <v>1</v>
      </c>
      <c r="U11" s="78">
        <f>IF(LEFT(ザッケローニ!D10,1)="△",1,0)</f>
        <v>0</v>
      </c>
      <c r="V11" s="78">
        <f>IF(LEFT(ザッケローニ!D10,1)="●",1,0)</f>
        <v>0</v>
      </c>
      <c r="W11" s="1">
        <f>IF(LEFT(岡田!D10,1)="○",1,0)</f>
        <v>0</v>
      </c>
      <c r="X11" s="1">
        <f>IF(LEFT(岡田!D10,1)="△",1,0)</f>
        <v>1</v>
      </c>
      <c r="Y11" s="1">
        <f>IF(LEFT(岡田!D10,1)="●",1,0)</f>
        <v>0</v>
      </c>
      <c r="Z11" s="13">
        <f>IF(LEFT(オシム!D10,1)="○",1,0)</f>
        <v>1</v>
      </c>
      <c r="AA11" s="13">
        <f>IF(LEFT(オシム!D10,1)="△",1,0)</f>
        <v>0</v>
      </c>
      <c r="AB11" s="13">
        <f>IF(LEFT(オシム!D10,1)="●",1,0)</f>
        <v>0</v>
      </c>
      <c r="AC11" s="2">
        <f>IF(LEFT(ジーコ!D10,1)="○",1,0)</f>
        <v>0</v>
      </c>
      <c r="AD11" s="2">
        <f>IF(LEFT(ジーコ!D10,1)="△",1,0)</f>
        <v>0</v>
      </c>
      <c r="AE11" s="2">
        <f>IF(LEFT(ジーコ!D10,1)="●",1,0)</f>
        <v>1</v>
      </c>
      <c r="AF11" s="3">
        <f>IF(LEFT(トルシエ!D10,1)="○",1,0)</f>
        <v>0</v>
      </c>
      <c r="AG11" s="3">
        <f>IF(LEFT(トルシエ!D10,1)="△",1,0)</f>
        <v>0</v>
      </c>
      <c r="AH11" s="3">
        <f>IF(LEFT(トルシエ!D10,1)="●",1,0)</f>
        <v>1</v>
      </c>
      <c r="AJ11" s="10">
        <v>9</v>
      </c>
      <c r="AK11" s="78">
        <f>VALUE(MID(ザッケローニ!D10,2,1))</f>
        <v>2</v>
      </c>
      <c r="AL11" s="78">
        <f>VALUE(MID(ザッケローニ!D10,4,1))</f>
        <v>1</v>
      </c>
      <c r="AM11" s="78">
        <f t="shared" si="12"/>
        <v>1</v>
      </c>
      <c r="AN11" s="1">
        <f>VALUE(MID(岡田!D10,2,1))</f>
        <v>0</v>
      </c>
      <c r="AO11" s="1">
        <f>VALUE(MID(岡田!D10,4,1))</f>
        <v>0</v>
      </c>
      <c r="AP11" s="1">
        <f t="shared" si="13"/>
        <v>0</v>
      </c>
      <c r="AQ11" s="13">
        <f>VALUE(MID(オシム!D10,2,1))</f>
        <v>2</v>
      </c>
      <c r="AR11" s="13">
        <f>VALUE(MID(オシム!D10,4,1))</f>
        <v>0</v>
      </c>
      <c r="AS11" s="13">
        <f t="shared" si="14"/>
        <v>2</v>
      </c>
      <c r="AT11" s="2">
        <f>VALUE(MID(ジーコ!D10,2,1))</f>
        <v>1</v>
      </c>
      <c r="AU11" s="2">
        <f>VALUE(MID(ジーコ!D10,4,1))</f>
        <v>2</v>
      </c>
      <c r="AV11" s="2">
        <f t="shared" si="15"/>
        <v>-1</v>
      </c>
      <c r="AW11" s="3">
        <f>VALUE(MID(トルシエ!D10,2,1))</f>
        <v>0</v>
      </c>
      <c r="AX11" s="3">
        <f>VALUE(MID(トルシエ!D10,4,1))</f>
        <v>1</v>
      </c>
      <c r="AY11" s="3">
        <f t="shared" si="16"/>
        <v>-1</v>
      </c>
      <c r="BA11">
        <v>8</v>
      </c>
      <c r="BB11">
        <f t="shared" si="17"/>
        <v>1</v>
      </c>
      <c r="BC11">
        <f t="shared" si="0"/>
        <v>0</v>
      </c>
      <c r="BD11">
        <f t="shared" si="1"/>
        <v>0</v>
      </c>
      <c r="BE11">
        <f t="shared" si="2"/>
        <v>0</v>
      </c>
      <c r="BF11">
        <f t="shared" si="3"/>
        <v>1</v>
      </c>
      <c r="BH11">
        <v>8</v>
      </c>
      <c r="BI11">
        <f t="shared" si="18"/>
        <v>0</v>
      </c>
      <c r="BJ11">
        <f t="shared" si="4"/>
        <v>0</v>
      </c>
      <c r="BK11">
        <f t="shared" si="5"/>
        <v>0</v>
      </c>
      <c r="BL11">
        <f t="shared" si="6"/>
        <v>0</v>
      </c>
      <c r="BM11">
        <f t="shared" si="7"/>
        <v>0</v>
      </c>
      <c r="BO11">
        <v>3</v>
      </c>
      <c r="BP11">
        <f t="shared" si="19"/>
        <v>4</v>
      </c>
      <c r="BQ11">
        <f t="shared" si="8"/>
        <v>6</v>
      </c>
      <c r="BR11">
        <f t="shared" si="9"/>
        <v>3</v>
      </c>
      <c r="BS11">
        <f t="shared" si="10"/>
        <v>4</v>
      </c>
      <c r="BT11">
        <f t="shared" si="11"/>
        <v>6</v>
      </c>
    </row>
    <row r="12" spans="1:72">
      <c r="A12" s="25" t="s">
        <v>347</v>
      </c>
      <c r="B12" s="27">
        <f>VAR(AK3:AK74)</f>
        <v>2.6949019607843137</v>
      </c>
      <c r="C12" s="32">
        <f>VAR(AN3:AN74)</f>
        <v>2.6632653061224492</v>
      </c>
      <c r="D12" s="27">
        <f>VAR(AQ3:AQ74)</f>
        <v>1.9578947368421054</v>
      </c>
      <c r="E12" s="27">
        <f>VAR(AT3:AT74)</f>
        <v>2.1338028169014085</v>
      </c>
      <c r="F12" s="37">
        <f>VAR(AW3:AW74)</f>
        <v>3.3288084464555054</v>
      </c>
      <c r="G12" s="27">
        <f>VAR(AL3:AL74)</f>
        <v>1.3184313725490195</v>
      </c>
      <c r="H12" s="32">
        <f>VAR(AO3:AO74)</f>
        <v>1.0077551020408164</v>
      </c>
      <c r="I12" s="27">
        <f>VAR(AR3:AR74)</f>
        <v>0.85263157894736841</v>
      </c>
      <c r="J12" s="27">
        <f>VAR(AU3:AU74)</f>
        <v>1.3231611893583723</v>
      </c>
      <c r="K12" s="37">
        <f>VAR(AX3:AX74)</f>
        <v>1.2880844645550529</v>
      </c>
      <c r="L12" s="27">
        <f>VAR(AM3:AM54)</f>
        <v>4.4007843137254898</v>
      </c>
      <c r="M12" s="32">
        <f>VAR(AP3:AP74)</f>
        <v>4.1893877551020404</v>
      </c>
      <c r="N12" s="27">
        <f>VAR(AS3:AS74)</f>
        <v>1.8842105263157893</v>
      </c>
      <c r="O12" s="27">
        <f>VAR(AV3:AV74)</f>
        <v>3.3395931142410018</v>
      </c>
      <c r="P12" s="27">
        <f>VAR(AY3:AY74)</f>
        <v>5.3378582202111611</v>
      </c>
      <c r="S12" s="10">
        <v>10</v>
      </c>
      <c r="T12" s="78">
        <f>IF(LEFT(ザッケローニ!D11,1)="○",1,0)</f>
        <v>0</v>
      </c>
      <c r="U12" s="78">
        <f>IF(LEFT(ザッケローニ!D11,1)="△",1,0)</f>
        <v>1</v>
      </c>
      <c r="V12" s="78">
        <f>IF(LEFT(ザッケローニ!D11,1)="●",1,0)</f>
        <v>0</v>
      </c>
      <c r="W12" s="1">
        <f>IF(LEFT(岡田!D11,1)="○",1,0)</f>
        <v>1</v>
      </c>
      <c r="X12" s="1">
        <f>IF(LEFT(岡田!D11,1)="△",1,0)</f>
        <v>0</v>
      </c>
      <c r="Y12" s="1">
        <f>IF(LEFT(岡田!D11,1)="●",1,0)</f>
        <v>0</v>
      </c>
      <c r="Z12" s="13">
        <f>IF(LEFT(オシム!D11,1)="○",1,0)</f>
        <v>0</v>
      </c>
      <c r="AA12" s="13">
        <f>IF(LEFT(オシム!D11,1)="△",1,0)</f>
        <v>1</v>
      </c>
      <c r="AB12" s="13">
        <f>IF(LEFT(オシム!D11,1)="●",1,0)</f>
        <v>0</v>
      </c>
      <c r="AC12" s="2">
        <f>IF(LEFT(ジーコ!D11,1)="○",1,0)</f>
        <v>0</v>
      </c>
      <c r="AD12" s="2">
        <f>IF(LEFT(ジーコ!D11,1)="△",1,0)</f>
        <v>0</v>
      </c>
      <c r="AE12" s="2">
        <f>IF(LEFT(ジーコ!D11,1)="●",1,0)</f>
        <v>1</v>
      </c>
      <c r="AF12" s="3">
        <f>IF(LEFT(トルシエ!D11,1)="○",1,0)</f>
        <v>0</v>
      </c>
      <c r="AG12" s="3">
        <f>IF(LEFT(トルシエ!D11,1)="△",1,0)</f>
        <v>1</v>
      </c>
      <c r="AH12" s="3">
        <f>IF(LEFT(トルシエ!D11,1)="●",1,0)</f>
        <v>0</v>
      </c>
      <c r="AJ12" s="10">
        <v>10</v>
      </c>
      <c r="AK12" s="78">
        <f>VALUE(MID(ザッケローニ!D11,2,1))</f>
        <v>0</v>
      </c>
      <c r="AL12" s="78">
        <f>VALUE(MID(ザッケローニ!D11,4,1))</f>
        <v>0</v>
      </c>
      <c r="AM12" s="78">
        <f t="shared" ref="AM12:AM35" si="20">AK12-AL12</f>
        <v>0</v>
      </c>
      <c r="AN12" s="1">
        <f>VALUE(MID(岡田!D11,2,1))</f>
        <v>3</v>
      </c>
      <c r="AO12" s="1">
        <f>VALUE(MID(岡田!D11,4,1))</f>
        <v>0</v>
      </c>
      <c r="AP12" s="1">
        <f t="shared" si="13"/>
        <v>3</v>
      </c>
      <c r="AQ12" s="13">
        <f>VALUE(MID(オシム!D11,2,1))</f>
        <v>0</v>
      </c>
      <c r="AR12" s="13">
        <f>VALUE(MID(オシム!D11,4,1))</f>
        <v>0</v>
      </c>
      <c r="AS12" s="13">
        <f t="shared" si="14"/>
        <v>0</v>
      </c>
      <c r="AT12" s="2">
        <f>VALUE(MID(ジーコ!D11,2,1))</f>
        <v>0</v>
      </c>
      <c r="AU12" s="2">
        <f>VALUE(MID(ジーコ!D11,4,1))</f>
        <v>1</v>
      </c>
      <c r="AV12" s="2">
        <f t="shared" si="15"/>
        <v>-1</v>
      </c>
      <c r="AW12" s="3">
        <f>VALUE(MID(トルシエ!D11,2,1))</f>
        <v>0</v>
      </c>
      <c r="AX12" s="3">
        <f>VALUE(MID(トルシエ!D11,4,1))</f>
        <v>0</v>
      </c>
      <c r="AY12" s="3">
        <f t="shared" si="16"/>
        <v>0</v>
      </c>
      <c r="BA12">
        <v>9</v>
      </c>
      <c r="BB12">
        <f t="shared" si="17"/>
        <v>0</v>
      </c>
      <c r="BC12">
        <f t="shared" si="0"/>
        <v>0</v>
      </c>
      <c r="BD12">
        <f t="shared" si="1"/>
        <v>0</v>
      </c>
      <c r="BE12">
        <f t="shared" si="2"/>
        <v>0</v>
      </c>
      <c r="BF12">
        <f t="shared" si="3"/>
        <v>1</v>
      </c>
      <c r="BH12">
        <v>9</v>
      </c>
      <c r="BI12">
        <f t="shared" si="18"/>
        <v>0</v>
      </c>
      <c r="BJ12">
        <f t="shared" si="4"/>
        <v>0</v>
      </c>
      <c r="BK12">
        <f t="shared" si="5"/>
        <v>0</v>
      </c>
      <c r="BL12">
        <f t="shared" si="6"/>
        <v>0</v>
      </c>
      <c r="BM12">
        <f t="shared" si="7"/>
        <v>0</v>
      </c>
      <c r="BO12">
        <v>4</v>
      </c>
      <c r="BP12">
        <f t="shared" si="19"/>
        <v>1</v>
      </c>
      <c r="BQ12">
        <f t="shared" si="8"/>
        <v>4</v>
      </c>
      <c r="BR12">
        <f t="shared" si="9"/>
        <v>0</v>
      </c>
      <c r="BS12">
        <f t="shared" si="10"/>
        <v>3</v>
      </c>
      <c r="BT12">
        <f t="shared" si="11"/>
        <v>1</v>
      </c>
    </row>
    <row r="13" spans="1:72">
      <c r="A13" s="25" t="s">
        <v>348</v>
      </c>
      <c r="B13" s="28">
        <f>STDEV(AK3:AK74)</f>
        <v>1.6416156556223243</v>
      </c>
      <c r="C13" s="33">
        <f>STDEV(AN3:AN74)</f>
        <v>1.6319513798279803</v>
      </c>
      <c r="D13" s="28">
        <f>STDEV(AQ3:AQ74)</f>
        <v>1.3992479182911459</v>
      </c>
      <c r="E13" s="28">
        <f>STDEV(AT3:AT74)</f>
        <v>1.4607541945520501</v>
      </c>
      <c r="F13" s="38">
        <f>STDEV(AW3:AW74)</f>
        <v>1.8245022462182681</v>
      </c>
      <c r="G13" s="28">
        <f>STDEV(AL3:AL74)</f>
        <v>1.1482296689029681</v>
      </c>
      <c r="H13" s="33">
        <f>STDEV(AO3:AO74)</f>
        <v>1.0038700623291923</v>
      </c>
      <c r="I13" s="28">
        <f>STDEV(AR3:AR74)</f>
        <v>0.92338051687663869</v>
      </c>
      <c r="J13" s="28">
        <f>STDEV(AU3:AU74)</f>
        <v>1.1502874377121453</v>
      </c>
      <c r="K13" s="38">
        <f>STDEV(AX3:AX74)</f>
        <v>1.1349380884237927</v>
      </c>
      <c r="L13" s="28">
        <f>STDEV(AM3:AM54)</f>
        <v>2.0978046414586582</v>
      </c>
      <c r="M13" s="33">
        <f>STDEV(AP3:AP74)</f>
        <v>2.0467993929796933</v>
      </c>
      <c r="N13" s="28">
        <f>STDEV(AS3:AS74)</f>
        <v>1.3726654823065194</v>
      </c>
      <c r="O13" s="28">
        <f>STDEV(AV3:AV74)</f>
        <v>1.8274553658683437</v>
      </c>
      <c r="P13" s="28">
        <f>STDEV(AY3:AY74)</f>
        <v>2.3103805358016589</v>
      </c>
      <c r="S13" s="10">
        <v>11</v>
      </c>
      <c r="T13" s="78">
        <f>IF(LEFT(ザッケローニ!D12,1)="○",1,0)</f>
        <v>0</v>
      </c>
      <c r="U13" s="78">
        <f>IF(LEFT(ザッケローニ!D12,1)="△",1,0)</f>
        <v>1</v>
      </c>
      <c r="V13" s="78">
        <f>IF(LEFT(ザッケローニ!D12,1)="●",1,0)</f>
        <v>0</v>
      </c>
      <c r="W13" s="1">
        <f>IF(LEFT(岡田!D12,1)="○",1,0)</f>
        <v>0</v>
      </c>
      <c r="X13" s="1">
        <f>IF(LEFT(岡田!D12,1)="△",1,0)</f>
        <v>1</v>
      </c>
      <c r="Y13" s="1">
        <f>IF(LEFT(岡田!D12,1)="●",1,0)</f>
        <v>0</v>
      </c>
      <c r="Z13" s="13">
        <f>IF(LEFT(オシム!D12,1)="○",1,0)</f>
        <v>0</v>
      </c>
      <c r="AA13" s="13">
        <f>IF(LEFT(オシム!D12,1)="△",1,0)</f>
        <v>1</v>
      </c>
      <c r="AB13" s="13">
        <f>IF(LEFT(オシム!D12,1)="●",1,0)</f>
        <v>0</v>
      </c>
      <c r="AC13" s="2">
        <f>IF(LEFT(ジーコ!D12,1)="○",1,0)</f>
        <v>1</v>
      </c>
      <c r="AD13" s="2">
        <f>IF(LEFT(ジーコ!D12,1)="△",1,0)</f>
        <v>0</v>
      </c>
      <c r="AE13" s="2">
        <f>IF(LEFT(ジーコ!D12,1)="●",1,0)</f>
        <v>0</v>
      </c>
      <c r="AF13" s="3">
        <f>IF(LEFT(トルシエ!D12,1)="○",1,0)</f>
        <v>1</v>
      </c>
      <c r="AG13" s="3">
        <f>IF(LEFT(トルシエ!D12,1)="△",1,0)</f>
        <v>0</v>
      </c>
      <c r="AH13" s="3">
        <f>IF(LEFT(トルシエ!D12,1)="●",1,0)</f>
        <v>0</v>
      </c>
      <c r="AJ13" s="10">
        <v>11</v>
      </c>
      <c r="AK13" s="78">
        <f>VALUE(MID(ザッケローニ!D12,2,1))</f>
        <v>0</v>
      </c>
      <c r="AL13" s="78">
        <f>VALUE(MID(ザッケローニ!D12,4,1))</f>
        <v>0</v>
      </c>
      <c r="AM13" s="78">
        <f t="shared" si="20"/>
        <v>0</v>
      </c>
      <c r="AN13" s="1">
        <f>VALUE(MID(岡田!D12,2,1))</f>
        <v>1</v>
      </c>
      <c r="AO13" s="1">
        <f>VALUE(MID(岡田!D12,4,1))</f>
        <v>1</v>
      </c>
      <c r="AP13" s="1">
        <f>AN13-AO13</f>
        <v>0</v>
      </c>
      <c r="AQ13" s="13">
        <f>VALUE(MID(オシム!D12,2,1))</f>
        <v>1</v>
      </c>
      <c r="AR13" s="13">
        <f>VALUE(MID(オシム!D12,4,1))</f>
        <v>1</v>
      </c>
      <c r="AS13" s="13">
        <f t="shared" si="14"/>
        <v>0</v>
      </c>
      <c r="AT13" s="2">
        <f>VALUE(MID(ジーコ!D12,2,1))</f>
        <v>3</v>
      </c>
      <c r="AU13" s="2">
        <f>VALUE(MID(ジーコ!D12,4,1))</f>
        <v>0</v>
      </c>
      <c r="AV13" s="2">
        <f t="shared" si="15"/>
        <v>3</v>
      </c>
      <c r="AW13" s="3">
        <f>VALUE(MID(トルシエ!D12,2,1))</f>
        <v>3</v>
      </c>
      <c r="AX13" s="3">
        <f>VALUE(MID(トルシエ!D12,4,1))</f>
        <v>0</v>
      </c>
      <c r="AY13" s="3">
        <f t="shared" si="16"/>
        <v>3</v>
      </c>
      <c r="BO13">
        <v>5</v>
      </c>
      <c r="BP13">
        <f t="shared" si="19"/>
        <v>1</v>
      </c>
      <c r="BQ13">
        <f t="shared" si="8"/>
        <v>1</v>
      </c>
      <c r="BR13">
        <f t="shared" si="9"/>
        <v>0</v>
      </c>
      <c r="BS13">
        <f t="shared" si="10"/>
        <v>0</v>
      </c>
      <c r="BT13">
        <f t="shared" si="11"/>
        <v>0</v>
      </c>
    </row>
    <row r="14" spans="1:72" ht="13.5" customHeight="1">
      <c r="S14" s="10">
        <v>12</v>
      </c>
      <c r="T14" s="78">
        <f>IF(LEFT(ザッケローニ!D13,1)="○",1,0)</f>
        <v>1</v>
      </c>
      <c r="U14" s="78">
        <f>IF(LEFT(ザッケローニ!D13,1)="△",1,0)</f>
        <v>0</v>
      </c>
      <c r="V14" s="78">
        <f>IF(LEFT(ザッケローニ!D13,1)="●",1,0)</f>
        <v>0</v>
      </c>
      <c r="W14" s="1">
        <f>IF(LEFT(岡田!D13,1)="○",1,0)</f>
        <v>1</v>
      </c>
      <c r="X14" s="1">
        <f>IF(LEFT(岡田!D13,1)="△",1,0)</f>
        <v>0</v>
      </c>
      <c r="Y14" s="1">
        <f>IF(LEFT(岡田!D13,1)="●",1,0)</f>
        <v>0</v>
      </c>
      <c r="Z14" s="13">
        <f>IF(LEFT(オシム!D13,1)="○",1,0)</f>
        <v>1</v>
      </c>
      <c r="AA14" s="13">
        <f>IF(LEFT(オシム!D13,1)="△",1,0)</f>
        <v>0</v>
      </c>
      <c r="AB14" s="13">
        <f>IF(LEFT(オシム!D13,1)="●",1,0)</f>
        <v>0</v>
      </c>
      <c r="AC14" s="2">
        <f>IF(LEFT(ジーコ!D13,1)="○",1,0)</f>
        <v>0</v>
      </c>
      <c r="AD14" s="2">
        <f>IF(LEFT(ジーコ!D13,1)="△",1,0)</f>
        <v>0</v>
      </c>
      <c r="AE14" s="2">
        <f>IF(LEFT(ジーコ!D13,1)="●",1,0)</f>
        <v>1</v>
      </c>
      <c r="AF14" s="3">
        <f>IF(LEFT(トルシエ!D13,1)="○",1,0)</f>
        <v>1</v>
      </c>
      <c r="AG14" s="3">
        <f>IF(LEFT(トルシエ!D13,1)="△",1,0)</f>
        <v>0</v>
      </c>
      <c r="AH14" s="3">
        <f>IF(LEFT(トルシエ!D13,1)="●",1,0)</f>
        <v>0</v>
      </c>
      <c r="AJ14" s="10">
        <v>12</v>
      </c>
      <c r="AK14" s="78">
        <f>VALUE(MID(ザッケローニ!D13,2,1))</f>
        <v>3</v>
      </c>
      <c r="AL14" s="78">
        <f>VALUE(MID(ザッケローニ!D13,4,1))</f>
        <v>0</v>
      </c>
      <c r="AM14" s="78">
        <f t="shared" si="20"/>
        <v>3</v>
      </c>
      <c r="AN14" s="1">
        <f>VALUE(MID(岡田!D13,2,1))</f>
        <v>3</v>
      </c>
      <c r="AO14" s="1">
        <f>VALUE(MID(岡田!D13,4,1))</f>
        <v>0</v>
      </c>
      <c r="AP14" s="1">
        <f t="shared" ref="AP14:AP26" si="21">AN14-AO14</f>
        <v>3</v>
      </c>
      <c r="AQ14" s="13">
        <f>VALUE(MID(オシム!D13,2,1))</f>
        <v>3</v>
      </c>
      <c r="AR14" s="13">
        <f>VALUE(MID(オシム!D13,4,1))</f>
        <v>1</v>
      </c>
      <c r="AS14" s="13">
        <f t="shared" si="14"/>
        <v>2</v>
      </c>
      <c r="AT14" s="2">
        <f>VALUE(MID(ジーコ!D13,2,1))</f>
        <v>0</v>
      </c>
      <c r="AU14" s="2">
        <f>VALUE(MID(ジーコ!D13,4,1))</f>
        <v>1</v>
      </c>
      <c r="AV14" s="2">
        <f t="shared" si="15"/>
        <v>-1</v>
      </c>
      <c r="AW14" s="3">
        <f>VALUE(MID(トルシエ!D13,2,1))</f>
        <v>9</v>
      </c>
      <c r="AX14" s="3">
        <f>VALUE(MID(トルシエ!D13,4,1))</f>
        <v>0</v>
      </c>
      <c r="AY14" s="3">
        <f t="shared" si="16"/>
        <v>9</v>
      </c>
      <c r="BA14" t="s">
        <v>563</v>
      </c>
      <c r="BB14">
        <f>SUM(BB3:BB12)</f>
        <v>51</v>
      </c>
      <c r="BC14">
        <f t="shared" ref="BC14:BF14" si="22">SUM(BC3:BC12)</f>
        <v>50</v>
      </c>
      <c r="BD14">
        <f t="shared" si="22"/>
        <v>20</v>
      </c>
      <c r="BE14">
        <f t="shared" si="22"/>
        <v>72</v>
      </c>
      <c r="BF14">
        <f t="shared" si="22"/>
        <v>52</v>
      </c>
      <c r="BH14" t="s">
        <v>563</v>
      </c>
      <c r="BI14">
        <f>SUM(BI3:BI12)</f>
        <v>51</v>
      </c>
      <c r="BJ14">
        <f t="shared" ref="BJ14:BM14" si="23">SUM(BJ3:BJ12)</f>
        <v>50</v>
      </c>
      <c r="BK14">
        <f t="shared" si="23"/>
        <v>20</v>
      </c>
      <c r="BL14">
        <f t="shared" si="23"/>
        <v>72</v>
      </c>
      <c r="BM14">
        <f t="shared" si="23"/>
        <v>52</v>
      </c>
      <c r="BO14">
        <v>6</v>
      </c>
      <c r="BP14">
        <f t="shared" si="19"/>
        <v>1</v>
      </c>
      <c r="BQ14">
        <f t="shared" si="8"/>
        <v>1</v>
      </c>
      <c r="BR14">
        <f t="shared" si="9"/>
        <v>0</v>
      </c>
      <c r="BS14">
        <f t="shared" si="10"/>
        <v>1</v>
      </c>
      <c r="BT14">
        <f t="shared" si="11"/>
        <v>0</v>
      </c>
    </row>
    <row r="15" spans="1:72" ht="15">
      <c r="A15" s="39" t="s">
        <v>435</v>
      </c>
      <c r="B15" s="39">
        <f>B3</f>
        <v>51</v>
      </c>
      <c r="C15" s="39">
        <f>C3</f>
        <v>50</v>
      </c>
      <c r="D15" s="39">
        <f>D3</f>
        <v>20</v>
      </c>
      <c r="E15" s="39">
        <f>E3</f>
        <v>72</v>
      </c>
      <c r="F15" s="39">
        <f>F3</f>
        <v>52</v>
      </c>
      <c r="G15" s="39">
        <f>B3</f>
        <v>51</v>
      </c>
      <c r="H15" s="39">
        <f>C3</f>
        <v>50</v>
      </c>
      <c r="I15" s="39">
        <f>D3</f>
        <v>20</v>
      </c>
      <c r="J15" s="39">
        <f>E3</f>
        <v>72</v>
      </c>
      <c r="K15" s="39">
        <f>F3</f>
        <v>52</v>
      </c>
      <c r="L15" s="39">
        <f>B3</f>
        <v>51</v>
      </c>
      <c r="M15" s="39">
        <f>C3</f>
        <v>50</v>
      </c>
      <c r="N15" s="39">
        <f>D3</f>
        <v>20</v>
      </c>
      <c r="O15" s="39">
        <f>E3</f>
        <v>72</v>
      </c>
      <c r="P15" s="39">
        <f>F3</f>
        <v>52</v>
      </c>
      <c r="S15" s="10">
        <v>13</v>
      </c>
      <c r="T15" s="78">
        <f>IF(LEFT(ザッケローニ!D14,1)="○",1,0)</f>
        <v>1</v>
      </c>
      <c r="U15" s="78">
        <f>IF(LEFT(ザッケローニ!D14,1)="△",1,0)</f>
        <v>0</v>
      </c>
      <c r="V15" s="78">
        <f>IF(LEFT(ザッケローニ!D14,1)="●",1,0)</f>
        <v>0</v>
      </c>
      <c r="W15" s="1">
        <f>IF(LEFT(岡田!D14,1)="○",1,0)</f>
        <v>1</v>
      </c>
      <c r="X15" s="1">
        <f>IF(LEFT(岡田!D14,1)="△",1,0)</f>
        <v>0</v>
      </c>
      <c r="Y15" s="1">
        <f>IF(LEFT(岡田!D14,1)="●",1,0)</f>
        <v>0</v>
      </c>
      <c r="Z15" s="13">
        <f>IF(LEFT(オシム!D14,1)="○",1,0)</f>
        <v>1</v>
      </c>
      <c r="AA15" s="13">
        <f>IF(LEFT(オシム!D14,1)="△",1,0)</f>
        <v>0</v>
      </c>
      <c r="AB15" s="13">
        <f>IF(LEFT(オシム!D14,1)="●",1,0)</f>
        <v>0</v>
      </c>
      <c r="AC15" s="2">
        <f>IF(LEFT(ジーコ!D14,1)="○",1,0)</f>
        <v>1</v>
      </c>
      <c r="AD15" s="2">
        <f>IF(LEFT(ジーコ!D14,1)="△",1,0)</f>
        <v>0</v>
      </c>
      <c r="AE15" s="2">
        <f>IF(LEFT(ジーコ!D14,1)="●",1,0)</f>
        <v>0</v>
      </c>
      <c r="AF15" s="3">
        <f>IF(LEFT(トルシエ!D14,1)="○",1,0)</f>
        <v>1</v>
      </c>
      <c r="AG15" s="3">
        <f>IF(LEFT(トルシエ!D14,1)="△",1,0)</f>
        <v>0</v>
      </c>
      <c r="AH15" s="3">
        <f>IF(LEFT(トルシエ!D14,1)="●",1,0)</f>
        <v>0</v>
      </c>
      <c r="AJ15" s="10">
        <v>13</v>
      </c>
      <c r="AK15" s="78">
        <f>VALUE(MID(ザッケローニ!D14,2,1))</f>
        <v>1</v>
      </c>
      <c r="AL15" s="78">
        <f>VALUE(MID(ザッケローニ!D14,4,1))</f>
        <v>0</v>
      </c>
      <c r="AM15" s="78">
        <f t="shared" si="20"/>
        <v>1</v>
      </c>
      <c r="AN15" s="1">
        <f>VALUE(MID(岡田!D14,2,1))</f>
        <v>1</v>
      </c>
      <c r="AO15" s="1">
        <f>VALUE(MID(岡田!D14,4,1))</f>
        <v>0</v>
      </c>
      <c r="AP15" s="1">
        <f t="shared" si="21"/>
        <v>1</v>
      </c>
      <c r="AQ15" s="13">
        <f>VALUE(MID(オシム!D14,2,1))</f>
        <v>4</v>
      </c>
      <c r="AR15" s="13">
        <f>VALUE(MID(オシム!D14,4,1))</f>
        <v>1</v>
      </c>
      <c r="AS15" s="13">
        <f t="shared" si="14"/>
        <v>3</v>
      </c>
      <c r="AT15" s="2">
        <f>VALUE(MID(ジーコ!D14,2,1))</f>
        <v>1</v>
      </c>
      <c r="AU15" s="2">
        <f>VALUE(MID(ジーコ!D14,4,1))</f>
        <v>0</v>
      </c>
      <c r="AV15" s="2">
        <f t="shared" si="15"/>
        <v>1</v>
      </c>
      <c r="AW15" s="3">
        <f>VALUE(MID(トルシエ!D14,2,1))</f>
        <v>3</v>
      </c>
      <c r="AX15" s="3">
        <f>VALUE(MID(トルシエ!D14,4,1))</f>
        <v>0</v>
      </c>
      <c r="AY15" s="3">
        <f t="shared" si="16"/>
        <v>3</v>
      </c>
      <c r="BO15">
        <v>7</v>
      </c>
      <c r="BP15">
        <f t="shared" si="19"/>
        <v>0</v>
      </c>
      <c r="BQ15">
        <f t="shared" si="8"/>
        <v>0</v>
      </c>
      <c r="BR15">
        <f t="shared" si="9"/>
        <v>0</v>
      </c>
      <c r="BS15">
        <f t="shared" si="10"/>
        <v>1</v>
      </c>
      <c r="BT15">
        <f t="shared" si="11"/>
        <v>1</v>
      </c>
    </row>
    <row r="16" spans="1:72">
      <c r="A16" s="39" t="s">
        <v>433</v>
      </c>
      <c r="B16" s="40">
        <f>B12/B15</f>
        <v>5.2841214917339487E-2</v>
      </c>
      <c r="C16" s="40">
        <f>C12/C15</f>
        <v>5.326530612244898E-2</v>
      </c>
      <c r="D16" s="40">
        <f t="shared" ref="D16:P16" si="24">D12/D15</f>
        <v>9.789473684210527E-2</v>
      </c>
      <c r="E16" s="40">
        <f t="shared" si="24"/>
        <v>2.9636150234741785E-2</v>
      </c>
      <c r="F16" s="40">
        <f t="shared" si="24"/>
        <v>6.4015547047221261E-2</v>
      </c>
      <c r="G16" s="40">
        <f t="shared" ref="G16" si="25">G12/G15</f>
        <v>2.5851595540176853E-2</v>
      </c>
      <c r="H16" s="40">
        <f t="shared" si="24"/>
        <v>2.0155102040816327E-2</v>
      </c>
      <c r="I16" s="40">
        <f t="shared" si="24"/>
        <v>4.2631578947368423E-2</v>
      </c>
      <c r="J16" s="40">
        <f t="shared" si="24"/>
        <v>1.8377238741088504E-2</v>
      </c>
      <c r="K16" s="40">
        <f t="shared" si="24"/>
        <v>2.477085508759717E-2</v>
      </c>
      <c r="L16" s="40">
        <f>L12/L15</f>
        <v>8.6289888504421375E-2</v>
      </c>
      <c r="M16" s="40">
        <f t="shared" si="24"/>
        <v>8.3787755102040812E-2</v>
      </c>
      <c r="N16" s="40">
        <f t="shared" si="24"/>
        <v>9.4210526315789467E-2</v>
      </c>
      <c r="O16" s="40">
        <f t="shared" si="24"/>
        <v>4.6383237697791693E-2</v>
      </c>
      <c r="P16" s="40">
        <f t="shared" si="24"/>
        <v>0.10265111961944541</v>
      </c>
      <c r="S16" s="10">
        <v>14</v>
      </c>
      <c r="T16" s="78">
        <f>IF(LEFT(ザッケローニ!D15,1)="○",1,0)</f>
        <v>0</v>
      </c>
      <c r="U16" s="78">
        <f>IF(LEFT(ザッケローニ!D15,1)="△",1,0)</f>
        <v>1</v>
      </c>
      <c r="V16" s="78">
        <f>IF(LEFT(ザッケローニ!D15,1)="●",1,0)</f>
        <v>0</v>
      </c>
      <c r="W16" s="1">
        <f>IF(LEFT(岡田!D15,1)="○",1,0)</f>
        <v>0</v>
      </c>
      <c r="X16" s="1">
        <f>IF(LEFT(岡田!D15,1)="△",1,0)</f>
        <v>0</v>
      </c>
      <c r="Y16" s="1">
        <f>IF(LEFT(岡田!D15,1)="●",1,0)</f>
        <v>1</v>
      </c>
      <c r="Z16" s="13">
        <f>IF(LEFT(オシム!D15,1)="○",1,0)</f>
        <v>0</v>
      </c>
      <c r="AA16" s="13">
        <f>IF(LEFT(オシム!D15,1)="△",1,0)</f>
        <v>1</v>
      </c>
      <c r="AB16" s="13">
        <f>IF(LEFT(オシム!D15,1)="●",1,0)</f>
        <v>0</v>
      </c>
      <c r="AC16" s="2">
        <f>IF(LEFT(ジーコ!D15,1)="○",1,0)</f>
        <v>0</v>
      </c>
      <c r="AD16" s="2">
        <f>IF(LEFT(ジーコ!D15,1)="△",1,0)</f>
        <v>1</v>
      </c>
      <c r="AE16" s="2">
        <f>IF(LEFT(ジーコ!D15,1)="●",1,0)</f>
        <v>0</v>
      </c>
      <c r="AF16" s="3">
        <f>IF(LEFT(トルシエ!D15,1)="○",1,0)</f>
        <v>0</v>
      </c>
      <c r="AG16" s="3">
        <f>IF(LEFT(トルシエ!D15,1)="△",1,0)</f>
        <v>1</v>
      </c>
      <c r="AH16" s="3">
        <f>IF(LEFT(トルシエ!D15,1)="●",1,0)</f>
        <v>0</v>
      </c>
      <c r="AJ16" s="10">
        <v>14</v>
      </c>
      <c r="AK16" s="78">
        <f>VALUE(MID(ザッケローニ!D15,2,1))</f>
        <v>1</v>
      </c>
      <c r="AL16" s="78">
        <f>VALUE(MID(ザッケローニ!D15,4,1))</f>
        <v>1</v>
      </c>
      <c r="AM16" s="78">
        <f t="shared" si="20"/>
        <v>0</v>
      </c>
      <c r="AN16" s="1">
        <f>VALUE(MID(岡田!D15,2,1))</f>
        <v>1</v>
      </c>
      <c r="AO16" s="1">
        <f>VALUE(MID(岡田!D15,4,1))</f>
        <v>3</v>
      </c>
      <c r="AP16" s="1">
        <f t="shared" si="21"/>
        <v>-2</v>
      </c>
      <c r="AQ16" s="13">
        <f>VALUE(MID(オシム!D15,2,1))</f>
        <v>1</v>
      </c>
      <c r="AR16" s="13">
        <f>VALUE(MID(オシム!D15,4,1))</f>
        <v>1</v>
      </c>
      <c r="AS16" s="13">
        <f t="shared" si="14"/>
        <v>0</v>
      </c>
      <c r="AT16" s="2">
        <f>VALUE(MID(ジーコ!D15,2,1))</f>
        <v>1</v>
      </c>
      <c r="AU16" s="2">
        <f>VALUE(MID(ジーコ!D15,4,1))</f>
        <v>1</v>
      </c>
      <c r="AV16" s="2">
        <f t="shared" si="15"/>
        <v>0</v>
      </c>
      <c r="AW16" s="3">
        <f>VALUE(MID(トルシエ!D15,2,1))</f>
        <v>0</v>
      </c>
      <c r="AX16" s="3">
        <f>VALUE(MID(トルシエ!D15,4,1))</f>
        <v>0</v>
      </c>
      <c r="AY16" s="3">
        <f t="shared" si="16"/>
        <v>0</v>
      </c>
      <c r="BO16">
        <v>8</v>
      </c>
      <c r="BP16">
        <f t="shared" si="19"/>
        <v>1</v>
      </c>
      <c r="BQ16">
        <f t="shared" si="8"/>
        <v>0</v>
      </c>
      <c r="BR16">
        <f t="shared" si="9"/>
        <v>0</v>
      </c>
      <c r="BS16">
        <f t="shared" si="10"/>
        <v>0</v>
      </c>
      <c r="BT16">
        <f t="shared" si="11"/>
        <v>0</v>
      </c>
    </row>
    <row r="17" spans="1:72">
      <c r="A17" s="39" t="s">
        <v>434</v>
      </c>
      <c r="B17" s="40">
        <f>B16^0.5</f>
        <v>0.22987217081965247</v>
      </c>
      <c r="C17" s="40">
        <f>C16^0.5</f>
        <v>0.23079277744862159</v>
      </c>
      <c r="D17" s="40">
        <f t="shared" ref="D17:P17" si="26">D16^0.5</f>
        <v>0.31288134626740738</v>
      </c>
      <c r="E17" s="40">
        <f t="shared" si="26"/>
        <v>0.17215153276907466</v>
      </c>
      <c r="F17" s="40">
        <f t="shared" si="26"/>
        <v>0.25301293849766116</v>
      </c>
      <c r="G17" s="40">
        <f t="shared" ref="G17" si="27">G16^0.5</f>
        <v>0.16078431372549018</v>
      </c>
      <c r="H17" s="40">
        <f t="shared" si="26"/>
        <v>0.1419686657006268</v>
      </c>
      <c r="I17" s="40">
        <f t="shared" si="26"/>
        <v>0.20647416048350559</v>
      </c>
      <c r="J17" s="40">
        <f t="shared" si="26"/>
        <v>0.13556267458665938</v>
      </c>
      <c r="K17" s="40">
        <f t="shared" si="26"/>
        <v>0.15738759508804107</v>
      </c>
      <c r="L17" s="40">
        <f t="shared" ref="L17" si="28">L16^0.5</f>
        <v>0.29375140596160793</v>
      </c>
      <c r="M17" s="40">
        <f t="shared" si="26"/>
        <v>0.28946114610089002</v>
      </c>
      <c r="N17" s="40">
        <f t="shared" si="26"/>
        <v>0.30693733288049119</v>
      </c>
      <c r="O17" s="40">
        <f t="shared" si="26"/>
        <v>0.2153676802535415</v>
      </c>
      <c r="P17" s="40">
        <f t="shared" si="26"/>
        <v>0.32039213414103257</v>
      </c>
      <c r="S17" s="10">
        <v>15</v>
      </c>
      <c r="T17" s="78">
        <f>IF(LEFT(ザッケローニ!D16,1)="○",1,0)</f>
        <v>1</v>
      </c>
      <c r="U17" s="78">
        <f>IF(LEFT(ザッケローニ!D16,1)="△",1,0)</f>
        <v>0</v>
      </c>
      <c r="V17" s="78">
        <f>IF(LEFT(ザッケローニ!D16,1)="●",1,0)</f>
        <v>0</v>
      </c>
      <c r="W17" s="1">
        <f>IF(LEFT(岡田!D16,1)="○",1,0)</f>
        <v>1</v>
      </c>
      <c r="X17" s="1">
        <f>IF(LEFT(岡田!D16,1)="△",1,0)</f>
        <v>0</v>
      </c>
      <c r="Y17" s="1">
        <f>IF(LEFT(岡田!D16,1)="●",1,0)</f>
        <v>0</v>
      </c>
      <c r="Z17" s="13">
        <f>IF(LEFT(オシム!D16,1)="○",1,0)</f>
        <v>0</v>
      </c>
      <c r="AA17" s="13">
        <f>IF(LEFT(オシム!D16,1)="△",1,0)</f>
        <v>0</v>
      </c>
      <c r="AB17" s="13">
        <f>IF(LEFT(オシム!D16,1)="●",1,0)</f>
        <v>1</v>
      </c>
      <c r="AC17" s="2">
        <f>IF(LEFT(ジーコ!D16,1)="○",1,0)</f>
        <v>0</v>
      </c>
      <c r="AD17" s="2">
        <f>IF(LEFT(ジーコ!D16,1)="△",1,0)</f>
        <v>1</v>
      </c>
      <c r="AE17" s="2">
        <f>IF(LEFT(ジーコ!D16,1)="●",1,0)</f>
        <v>0</v>
      </c>
      <c r="AF17" s="3">
        <f>IF(LEFT(トルシエ!D16,1)="○",1,0)</f>
        <v>0</v>
      </c>
      <c r="AG17" s="3">
        <f>IF(LEFT(トルシエ!D16,1)="△",1,0)</f>
        <v>0</v>
      </c>
      <c r="AH17" s="3">
        <f>IF(LEFT(トルシエ!D16,1)="●",1,0)</f>
        <v>1</v>
      </c>
      <c r="AJ17" s="10">
        <v>15</v>
      </c>
      <c r="AK17" s="78">
        <f>VALUE(MID(ザッケローニ!D16,2,1))</f>
        <v>1</v>
      </c>
      <c r="AL17" s="78">
        <f>VALUE(MID(ザッケローニ!D16,4,1))</f>
        <v>0</v>
      </c>
      <c r="AM17" s="78">
        <f t="shared" si="20"/>
        <v>1</v>
      </c>
      <c r="AN17" s="1">
        <f>VALUE(MID(岡田!D16,2,1))</f>
        <v>3</v>
      </c>
      <c r="AO17" s="1">
        <f>VALUE(MID(岡田!D16,4,1))</f>
        <v>2</v>
      </c>
      <c r="AP17" s="1">
        <f t="shared" si="21"/>
        <v>1</v>
      </c>
      <c r="AQ17" s="13">
        <f>VALUE(MID(オシム!D16,2,1))</f>
        <v>2</v>
      </c>
      <c r="AR17" s="13">
        <f>VALUE(MID(オシム!D16,4,1))</f>
        <v>3</v>
      </c>
      <c r="AS17" s="13">
        <f t="shared" si="14"/>
        <v>-1</v>
      </c>
      <c r="AT17" s="2">
        <f>VALUE(MID(ジーコ!D16,2,1))</f>
        <v>0</v>
      </c>
      <c r="AU17" s="2">
        <f>VALUE(MID(ジーコ!D16,4,1))</f>
        <v>0</v>
      </c>
      <c r="AV17" s="2">
        <f t="shared" si="15"/>
        <v>0</v>
      </c>
      <c r="AW17" s="3">
        <f>VALUE(MID(トルシエ!D16,2,1))</f>
        <v>0</v>
      </c>
      <c r="AX17" s="3">
        <f>VALUE(MID(トルシエ!D16,4,1))</f>
        <v>1</v>
      </c>
      <c r="AY17" s="3">
        <f t="shared" si="16"/>
        <v>-1</v>
      </c>
      <c r="BO17">
        <v>9</v>
      </c>
      <c r="BP17">
        <f t="shared" si="19"/>
        <v>0</v>
      </c>
      <c r="BQ17">
        <f t="shared" si="8"/>
        <v>0</v>
      </c>
      <c r="BR17">
        <f t="shared" si="9"/>
        <v>0</v>
      </c>
      <c r="BS17">
        <f t="shared" si="10"/>
        <v>0</v>
      </c>
      <c r="BT17">
        <f t="shared" si="11"/>
        <v>1</v>
      </c>
    </row>
    <row r="18" spans="1:72">
      <c r="S18" s="10">
        <v>16</v>
      </c>
      <c r="T18" s="78">
        <f>IF(LEFT(ザッケローニ!D17,1)="○",1,0)</f>
        <v>1</v>
      </c>
      <c r="U18" s="78">
        <f>IF(LEFT(ザッケローニ!D17,1)="△",1,0)</f>
        <v>0</v>
      </c>
      <c r="V18" s="78">
        <f>IF(LEFT(ザッケローニ!D17,1)="●",1,0)</f>
        <v>0</v>
      </c>
      <c r="W18" s="1">
        <f>IF(LEFT(岡田!D17,1)="○",1,0)</f>
        <v>0</v>
      </c>
      <c r="X18" s="1">
        <f>IF(LEFT(岡田!D17,1)="△",1,0)</f>
        <v>1</v>
      </c>
      <c r="Y18" s="1">
        <f>IF(LEFT(岡田!D17,1)="●",1,0)</f>
        <v>0</v>
      </c>
      <c r="Z18" s="13">
        <f>IF(LEFT(オシム!D17,1)="○",1,0)</f>
        <v>0</v>
      </c>
      <c r="AA18" s="13">
        <f>IF(LEFT(オシム!D17,1)="△",1,0)</f>
        <v>1</v>
      </c>
      <c r="AB18" s="13">
        <f>IF(LEFT(オシム!D17,1)="●",1,0)</f>
        <v>0</v>
      </c>
      <c r="AC18" s="2">
        <f>IF(LEFT(ジーコ!D17,1)="○",1,0)</f>
        <v>1</v>
      </c>
      <c r="AD18" s="2">
        <f>IF(LEFT(ジーコ!D17,1)="△",1,0)</f>
        <v>0</v>
      </c>
      <c r="AE18" s="2">
        <f>IF(LEFT(ジーコ!D17,1)="●",1,0)</f>
        <v>0</v>
      </c>
      <c r="AF18" s="3">
        <f>IF(LEFT(トルシエ!D17,1)="○",1,0)</f>
        <v>0</v>
      </c>
      <c r="AG18" s="3">
        <f>IF(LEFT(トルシエ!D17,1)="△",1,0)</f>
        <v>1</v>
      </c>
      <c r="AH18" s="3">
        <f>IF(LEFT(トルシエ!D17,1)="●",1,0)</f>
        <v>0</v>
      </c>
      <c r="AJ18" s="10">
        <v>16</v>
      </c>
      <c r="AK18" s="78">
        <f>VALUE(MID(ザッケローニ!D17,2,1))</f>
        <v>8</v>
      </c>
      <c r="AL18" s="78">
        <f>VALUE(MID(ザッケローニ!D17,4,1))</f>
        <v>0</v>
      </c>
      <c r="AM18" s="78">
        <f t="shared" si="20"/>
        <v>8</v>
      </c>
      <c r="AN18" s="1">
        <f>VALUE(MID(岡田!D17,2,1))</f>
        <v>1</v>
      </c>
      <c r="AO18" s="1">
        <f>VALUE(MID(岡田!D17,4,1))</f>
        <v>1</v>
      </c>
      <c r="AP18" s="1">
        <f t="shared" si="21"/>
        <v>0</v>
      </c>
      <c r="AQ18" s="13">
        <f>VALUE(MID(オシム!D17,2,1))</f>
        <v>0</v>
      </c>
      <c r="AR18" s="13">
        <f>VALUE(MID(オシム!D17,4,1))</f>
        <v>0</v>
      </c>
      <c r="AS18" s="13">
        <f t="shared" si="14"/>
        <v>0</v>
      </c>
      <c r="AT18" s="2">
        <f>VALUE(MID(ジーコ!D17,2,1))</f>
        <v>2</v>
      </c>
      <c r="AU18" s="2">
        <f>VALUE(MID(ジーコ!D17,4,1))</f>
        <v>0</v>
      </c>
      <c r="AV18" s="2">
        <f t="shared" si="15"/>
        <v>2</v>
      </c>
      <c r="AW18" s="3">
        <f>VALUE(MID(トルシエ!D17,2,1))</f>
        <v>2</v>
      </c>
      <c r="AX18" s="3">
        <f>VALUE(MID(トルシエ!D17,4,1))</f>
        <v>2</v>
      </c>
      <c r="AY18" s="3">
        <f t="shared" si="16"/>
        <v>0</v>
      </c>
    </row>
    <row r="19" spans="1:72">
      <c r="S19" s="10">
        <v>17</v>
      </c>
      <c r="T19" s="78">
        <f>IF(LEFT(ザッケローニ!D18,1)="○",1,0)</f>
        <v>1</v>
      </c>
      <c r="U19" s="78">
        <f>IF(LEFT(ザッケローニ!D18,1)="△",1,0)</f>
        <v>0</v>
      </c>
      <c r="V19" s="78">
        <f>IF(LEFT(ザッケローニ!D18,1)="●",1,0)</f>
        <v>0</v>
      </c>
      <c r="W19" s="1">
        <f>IF(LEFT(岡田!D18,1)="○",1,0)</f>
        <v>0</v>
      </c>
      <c r="X19" s="1">
        <f>IF(LEFT(岡田!D18,1)="△",1,0)</f>
        <v>1</v>
      </c>
      <c r="Y19" s="1">
        <f>IF(LEFT(岡田!D18,1)="●",1,0)</f>
        <v>0</v>
      </c>
      <c r="Z19" s="13">
        <f>IF(LEFT(オシム!D18,1)="○",1,0)</f>
        <v>1</v>
      </c>
      <c r="AA19" s="13">
        <f>IF(LEFT(オシム!D18,1)="△",1,0)</f>
        <v>0</v>
      </c>
      <c r="AB19" s="13">
        <f>IF(LEFT(オシム!D18,1)="●",1,0)</f>
        <v>0</v>
      </c>
      <c r="AC19" s="2">
        <f>IF(LEFT(ジーコ!D18,1)="○",1,0)</f>
        <v>1</v>
      </c>
      <c r="AD19" s="2">
        <f>IF(LEFT(ジーコ!D18,1)="△",1,0)</f>
        <v>0</v>
      </c>
      <c r="AE19" s="2">
        <f>IF(LEFT(ジーコ!D18,1)="●",1,0)</f>
        <v>0</v>
      </c>
      <c r="AF19" s="3">
        <f>IF(LEFT(トルシエ!D18,1)="○",1,0)</f>
        <v>1</v>
      </c>
      <c r="AG19" s="3">
        <f>IF(LEFT(トルシエ!D18,1)="△",1,0)</f>
        <v>0</v>
      </c>
      <c r="AH19" s="3">
        <f>IF(LEFT(トルシエ!D18,1)="●",1,0)</f>
        <v>0</v>
      </c>
      <c r="AJ19" s="10">
        <v>17</v>
      </c>
      <c r="AK19" s="78">
        <f>VALUE(MID(ザッケローニ!D18,2,1))</f>
        <v>4</v>
      </c>
      <c r="AL19" s="78">
        <f>VALUE(MID(ザッケローニ!D18,4,1))</f>
        <v>0</v>
      </c>
      <c r="AM19" s="78">
        <f t="shared" si="20"/>
        <v>4</v>
      </c>
      <c r="AN19" s="1">
        <f>VALUE(MID(岡田!D18,2,1))</f>
        <v>1</v>
      </c>
      <c r="AO19" s="1">
        <f>VALUE(MID(岡田!D18,4,1))</f>
        <v>1</v>
      </c>
      <c r="AP19" s="1">
        <f t="shared" si="21"/>
        <v>0</v>
      </c>
      <c r="AQ19" s="13">
        <f>VALUE(MID(オシム!D18,2,1))</f>
        <v>2</v>
      </c>
      <c r="AR19" s="13">
        <f>VALUE(MID(オシム!D18,4,1))</f>
        <v>0</v>
      </c>
      <c r="AS19" s="13">
        <f t="shared" si="14"/>
        <v>2</v>
      </c>
      <c r="AT19" s="2">
        <f>VALUE(MID(ジーコ!D18,2,1))</f>
        <v>1</v>
      </c>
      <c r="AU19" s="2">
        <f>VALUE(MID(ジーコ!D18,4,1))</f>
        <v>0</v>
      </c>
      <c r="AV19" s="2">
        <f t="shared" si="15"/>
        <v>1</v>
      </c>
      <c r="AW19" s="3">
        <f>VALUE(MID(トルシエ!D18,2,1))</f>
        <v>4</v>
      </c>
      <c r="AX19" s="3">
        <f>VALUE(MID(トルシエ!D18,4,1))</f>
        <v>0</v>
      </c>
      <c r="AY19" s="3">
        <f t="shared" si="16"/>
        <v>4</v>
      </c>
      <c r="BO19" t="s">
        <v>563</v>
      </c>
      <c r="BP19">
        <f>SUM(BP3:BP17)</f>
        <v>51</v>
      </c>
      <c r="BQ19">
        <f t="shared" ref="BQ19:BT19" si="29">SUM(BQ3:BQ17)</f>
        <v>50</v>
      </c>
      <c r="BR19">
        <f t="shared" si="29"/>
        <v>20</v>
      </c>
      <c r="BS19">
        <f t="shared" si="29"/>
        <v>72</v>
      </c>
      <c r="BT19">
        <f t="shared" si="29"/>
        <v>52</v>
      </c>
    </row>
    <row r="20" spans="1:72">
      <c r="A20" t="s">
        <v>436</v>
      </c>
      <c r="J20" s="41"/>
      <c r="K20" t="s">
        <v>437</v>
      </c>
      <c r="S20" s="10">
        <v>18</v>
      </c>
      <c r="T20" s="78">
        <f>IF(LEFT(ザッケローニ!D19,1)="○",1,0)</f>
        <v>0</v>
      </c>
      <c r="U20" s="78">
        <f>IF(LEFT(ザッケローニ!D19,1)="△",1,0)</f>
        <v>0</v>
      </c>
      <c r="V20" s="78">
        <f>IF(LEFT(ザッケローニ!D19,1)="●",1,0)</f>
        <v>1</v>
      </c>
      <c r="W20" s="1">
        <f>IF(LEFT(岡田!D19,1)="○",1,0)</f>
        <v>1</v>
      </c>
      <c r="X20" s="1">
        <f>IF(LEFT(岡田!D19,1)="△",1,0)</f>
        <v>0</v>
      </c>
      <c r="Y20" s="1">
        <f>IF(LEFT(岡田!D19,1)="●",1,0)</f>
        <v>0</v>
      </c>
      <c r="Z20" s="13">
        <f>IF(LEFT(オシム!D19,1)="○",1,0)</f>
        <v>0</v>
      </c>
      <c r="AA20" s="13">
        <f>IF(LEFT(オシム!D19,1)="△",1,0)</f>
        <v>1</v>
      </c>
      <c r="AB20" s="13">
        <f>IF(LEFT(オシム!D19,1)="●",1,0)</f>
        <v>0</v>
      </c>
      <c r="AC20" s="2">
        <f>IF(LEFT(ジーコ!D19,1)="○",1,0)</f>
        <v>0</v>
      </c>
      <c r="AD20" s="2">
        <f>IF(LEFT(ジーコ!D19,1)="△",1,0)</f>
        <v>1</v>
      </c>
      <c r="AE20" s="2">
        <f>IF(LEFT(ジーコ!D19,1)="●",1,0)</f>
        <v>0</v>
      </c>
      <c r="AF20" s="3">
        <f>IF(LEFT(トルシエ!D19,1)="○",1,0)</f>
        <v>0</v>
      </c>
      <c r="AG20" s="3">
        <f>IF(LEFT(トルシエ!D19,1)="△",1,0)</f>
        <v>1</v>
      </c>
      <c r="AH20" s="3">
        <f>IF(LEFT(トルシエ!D19,1)="●",1,0)</f>
        <v>0</v>
      </c>
      <c r="AJ20" s="10">
        <v>18</v>
      </c>
      <c r="AK20" s="78">
        <f>VALUE(MID(ザッケローニ!D19,2,1))</f>
        <v>0</v>
      </c>
      <c r="AL20" s="78">
        <f>VALUE(MID(ザッケローニ!D19,4,1))</f>
        <v>1</v>
      </c>
      <c r="AM20" s="78">
        <f t="shared" si="20"/>
        <v>-1</v>
      </c>
      <c r="AN20" s="1">
        <f>VALUE(MID(岡田!D19,2,1))</f>
        <v>3</v>
      </c>
      <c r="AO20" s="1">
        <f>VALUE(MID(岡田!D19,4,1))</f>
        <v>1</v>
      </c>
      <c r="AP20" s="1">
        <f t="shared" si="21"/>
        <v>2</v>
      </c>
      <c r="AQ20" s="13">
        <f>VALUE(MID(オシム!D19,2,1))</f>
        <v>0</v>
      </c>
      <c r="AR20" s="13">
        <f>VALUE(MID(オシム!D19,4,1))</f>
        <v>0</v>
      </c>
      <c r="AS20" s="13">
        <f t="shared" si="14"/>
        <v>0</v>
      </c>
      <c r="AT20" s="2">
        <f>VALUE(MID(ジーコ!D19,2,1))</f>
        <v>0</v>
      </c>
      <c r="AU20" s="2">
        <f>VALUE(MID(ジーコ!D19,4,1))</f>
        <v>0</v>
      </c>
      <c r="AV20" s="2">
        <f t="shared" si="15"/>
        <v>0</v>
      </c>
      <c r="AW20" s="3">
        <f>VALUE(MID(トルシエ!D19,2,1))</f>
        <v>1</v>
      </c>
      <c r="AX20" s="3">
        <f>VALUE(MID(トルシエ!D19,4,1))</f>
        <v>1</v>
      </c>
      <c r="AY20" s="3">
        <f t="shared" si="16"/>
        <v>0</v>
      </c>
    </row>
    <row r="21" spans="1:72">
      <c r="A21" s="47"/>
      <c r="B21" s="49"/>
      <c r="C21" s="48"/>
      <c r="D21" s="44" t="s">
        <v>346</v>
      </c>
      <c r="E21" s="44" t="s">
        <v>438</v>
      </c>
      <c r="F21" s="44" t="s">
        <v>422</v>
      </c>
      <c r="G21" s="44" t="s">
        <v>423</v>
      </c>
      <c r="H21" s="45" t="s">
        <v>439</v>
      </c>
      <c r="I21" s="45" t="s">
        <v>440</v>
      </c>
      <c r="J21" s="41"/>
      <c r="K21" s="42" t="s">
        <v>441</v>
      </c>
      <c r="L21" s="42" t="s">
        <v>440</v>
      </c>
      <c r="S21" s="10">
        <v>19</v>
      </c>
      <c r="T21" s="78">
        <f>IF(LEFT(ザッケローニ!D20,1)="○",1,0)</f>
        <v>1</v>
      </c>
      <c r="U21" s="78">
        <f>IF(LEFT(ザッケローニ!D20,1)="△",1,0)</f>
        <v>0</v>
      </c>
      <c r="V21" s="78">
        <f>IF(LEFT(ザッケローニ!D20,1)="●",1,0)</f>
        <v>0</v>
      </c>
      <c r="W21" s="1">
        <f>IF(LEFT(岡田!D20,1)="○",1,0)</f>
        <v>1</v>
      </c>
      <c r="X21" s="1">
        <f>IF(LEFT(岡田!D20,1)="△",1,0)</f>
        <v>0</v>
      </c>
      <c r="Y21" s="1">
        <f>IF(LEFT(岡田!D20,1)="●",1,0)</f>
        <v>0</v>
      </c>
      <c r="Z21" s="13">
        <f>IF(LEFT(オシム!D20,1)="○",1,0)</f>
        <v>1</v>
      </c>
      <c r="AA21" s="13">
        <f>IF(LEFT(オシム!D20,1)="△",1,0)</f>
        <v>0</v>
      </c>
      <c r="AB21" s="13">
        <f>IF(LEFT(オシム!D20,1)="●",1,0)</f>
        <v>0</v>
      </c>
      <c r="AC21" s="2">
        <f>IF(LEFT(ジーコ!D20,1)="○",1,0)</f>
        <v>1</v>
      </c>
      <c r="AD21" s="2">
        <f>IF(LEFT(ジーコ!D20,1)="△",1,0)</f>
        <v>0</v>
      </c>
      <c r="AE21" s="2">
        <f>IF(LEFT(ジーコ!D20,1)="●",1,0)</f>
        <v>0</v>
      </c>
      <c r="AF21" s="3">
        <f>IF(LEFT(トルシエ!D20,1)="○",1,0)</f>
        <v>1</v>
      </c>
      <c r="AG21" s="3">
        <f>IF(LEFT(トルシエ!D20,1)="△",1,0)</f>
        <v>0</v>
      </c>
      <c r="AH21" s="3">
        <f>IF(LEFT(トルシエ!D20,1)="●",1,0)</f>
        <v>0</v>
      </c>
      <c r="AJ21" s="10">
        <v>19</v>
      </c>
      <c r="AK21" s="78">
        <f>VALUE(MID(ザッケローニ!D20,2,1))</f>
        <v>3</v>
      </c>
      <c r="AL21" s="78">
        <f>VALUE(MID(ザッケローニ!D20,4,1))</f>
        <v>1</v>
      </c>
      <c r="AM21" s="78">
        <f t="shared" si="20"/>
        <v>2</v>
      </c>
      <c r="AN21" s="1">
        <f>VALUE(MID(岡田!D20,2,1))</f>
        <v>3</v>
      </c>
      <c r="AO21" s="1">
        <f>VALUE(MID(岡田!D20,4,1))</f>
        <v>0</v>
      </c>
      <c r="AP21" s="1">
        <f t="shared" si="21"/>
        <v>3</v>
      </c>
      <c r="AQ21" s="13">
        <f>VALUE(MID(オシム!D20,2,1))</f>
        <v>4</v>
      </c>
      <c r="AR21" s="13">
        <f>VALUE(MID(オシム!D20,4,1))</f>
        <v>3</v>
      </c>
      <c r="AS21" s="13">
        <f t="shared" si="14"/>
        <v>1</v>
      </c>
      <c r="AT21" s="2">
        <f>VALUE(MID(ジーコ!D20,2,1))</f>
        <v>4</v>
      </c>
      <c r="AU21" s="2">
        <f>VALUE(MID(ジーコ!D20,4,1))</f>
        <v>0</v>
      </c>
      <c r="AV21" s="2">
        <f t="shared" si="15"/>
        <v>4</v>
      </c>
      <c r="AW21" s="3">
        <f>VALUE(MID(トルシエ!D20,2,1))</f>
        <v>2</v>
      </c>
      <c r="AX21" s="3">
        <f>VALUE(MID(トルシエ!D20,4,1))</f>
        <v>0</v>
      </c>
      <c r="AY21" s="3">
        <f t="shared" si="16"/>
        <v>2</v>
      </c>
    </row>
    <row r="22" spans="1:72">
      <c r="A22" s="47" t="s">
        <v>564</v>
      </c>
      <c r="B22" s="49"/>
      <c r="C22" s="48"/>
      <c r="D22" s="28">
        <f>B11</f>
        <v>1.8431372549019607</v>
      </c>
      <c r="E22" s="42">
        <v>2</v>
      </c>
      <c r="F22" s="81">
        <f>E22-D22</f>
        <v>0.15686274509803932</v>
      </c>
      <c r="G22" s="28">
        <f>B13</f>
        <v>1.6416156556223243</v>
      </c>
      <c r="H22" s="46">
        <f>F22/G22</f>
        <v>9.5553879838319297E-2</v>
      </c>
      <c r="I22" s="46">
        <f>1-NORMSDIST(ABS(H22))</f>
        <v>0.46193744803661263</v>
      </c>
      <c r="K22" s="42">
        <f>COUNTIF(AK$3:AK$74,CONCATENATE("&gt;=",E22))</f>
        <v>25</v>
      </c>
      <c r="L22" s="43">
        <f>K22/COUNT(AK$3:AK$74)</f>
        <v>0.49019607843137253</v>
      </c>
      <c r="S22" s="10">
        <v>20</v>
      </c>
      <c r="T22" s="78">
        <f>IF(LEFT(ザッケローニ!D21,1)="○",1,0)</f>
        <v>0</v>
      </c>
      <c r="U22" s="78">
        <f>IF(LEFT(ザッケローニ!D21,1)="△",1,0)</f>
        <v>0</v>
      </c>
      <c r="V22" s="78">
        <f>IF(LEFT(ザッケローニ!D21,1)="●",1,0)</f>
        <v>1</v>
      </c>
      <c r="W22" s="1">
        <f>IF(LEFT(岡田!D21,1)="○",1,0)</f>
        <v>1</v>
      </c>
      <c r="X22" s="1">
        <f>IF(LEFT(岡田!D21,1)="△",1,0)</f>
        <v>0</v>
      </c>
      <c r="Y22" s="1">
        <f>IF(LEFT(岡田!D21,1)="●",1,0)</f>
        <v>0</v>
      </c>
      <c r="Z22" s="13">
        <f>IF(LEFT(オシム!D21,1)="○",1,0)</f>
        <v>1</v>
      </c>
      <c r="AA22" s="13">
        <f>IF(LEFT(オシム!D21,1)="△",1,0)</f>
        <v>0</v>
      </c>
      <c r="AB22" s="13">
        <f>IF(LEFT(オシム!D21,1)="●",1,0)</f>
        <v>0</v>
      </c>
      <c r="AC22" s="2">
        <f>IF(LEFT(ジーコ!D21,1)="○",1,0)</f>
        <v>1</v>
      </c>
      <c r="AD22" s="2">
        <f>IF(LEFT(ジーコ!D21,1)="△",1,0)</f>
        <v>0</v>
      </c>
      <c r="AE22" s="2">
        <f>IF(LEFT(ジーコ!D21,1)="●",1,0)</f>
        <v>0</v>
      </c>
      <c r="AF22" s="3">
        <f>IF(LEFT(トルシエ!D21,1)="○",1,0)</f>
        <v>1</v>
      </c>
      <c r="AG22" s="3">
        <f>IF(LEFT(トルシエ!D21,1)="△",1,0)</f>
        <v>0</v>
      </c>
      <c r="AH22" s="3">
        <f>IF(LEFT(トルシエ!D21,1)="●",1,0)</f>
        <v>0</v>
      </c>
      <c r="AJ22" s="10">
        <v>20</v>
      </c>
      <c r="AK22" s="78">
        <f>VALUE(MID(ザッケローニ!D21,2,1))</f>
        <v>0</v>
      </c>
      <c r="AL22" s="78">
        <f>VALUE(MID(ザッケローニ!D21,4,1))</f>
        <v>1</v>
      </c>
      <c r="AM22" s="78">
        <f t="shared" si="20"/>
        <v>-1</v>
      </c>
      <c r="AN22" s="1">
        <f>VALUE(MID(岡田!D21,2,1))</f>
        <v>2</v>
      </c>
      <c r="AO22" s="1">
        <f>VALUE(MID(岡田!D21,4,1))</f>
        <v>1</v>
      </c>
      <c r="AP22" s="1">
        <f t="shared" si="21"/>
        <v>1</v>
      </c>
      <c r="AQ22" s="13">
        <f>VALUE(MID(オシム!D21,2,1))</f>
        <v>4</v>
      </c>
      <c r="AR22" s="13">
        <f>VALUE(MID(オシム!D21,4,1))</f>
        <v>1</v>
      </c>
      <c r="AS22" s="13">
        <f t="shared" si="14"/>
        <v>3</v>
      </c>
      <c r="AT22" s="2">
        <f>VALUE(MID(ジーコ!D21,2,1))</f>
        <v>2</v>
      </c>
      <c r="AU22" s="2">
        <f>VALUE(MID(ジーコ!D21,4,1))</f>
        <v>0</v>
      </c>
      <c r="AV22" s="2">
        <f t="shared" si="15"/>
        <v>2</v>
      </c>
      <c r="AW22" s="3">
        <f>VALUE(MID(トルシエ!D21,2,1))</f>
        <v>3</v>
      </c>
      <c r="AX22" s="3">
        <f>VALUE(MID(トルシエ!D21,4,1))</f>
        <v>1</v>
      </c>
      <c r="AY22" s="3">
        <f t="shared" si="16"/>
        <v>2</v>
      </c>
    </row>
    <row r="23" spans="1:72">
      <c r="A23" s="47" t="s">
        <v>565</v>
      </c>
      <c r="B23" s="49"/>
      <c r="C23" s="48"/>
      <c r="D23" s="28">
        <f>G11</f>
        <v>1.0392156862745099</v>
      </c>
      <c r="E23" s="42">
        <v>2</v>
      </c>
      <c r="F23" s="81">
        <f>E23-D23</f>
        <v>0.96078431372549011</v>
      </c>
      <c r="G23" s="28">
        <f>G13</f>
        <v>1.1482296689029681</v>
      </c>
      <c r="H23" s="46">
        <f>F23/G23</f>
        <v>0.8367527331386887</v>
      </c>
      <c r="I23" s="46">
        <f>1-NORMSDIST(ABS(H23))</f>
        <v>0.20136578553798135</v>
      </c>
      <c r="K23" s="42">
        <f>COUNTIF(AL$3:AL$74,CONCATENATE("&gt;=",E23))</f>
        <v>15</v>
      </c>
      <c r="L23" s="43">
        <f>K23/COUNT(AL$3:AL$74)</f>
        <v>0.29411764705882354</v>
      </c>
      <c r="S23" s="10">
        <v>21</v>
      </c>
      <c r="T23" s="78">
        <f>IF(LEFT(ザッケローニ!D22,1)="○",1,0)</f>
        <v>1</v>
      </c>
      <c r="U23" s="78">
        <f>IF(LEFT(ザッケローニ!D22,1)="△",1,0)</f>
        <v>0</v>
      </c>
      <c r="V23" s="78">
        <f>IF(LEFT(ザッケローニ!D22,1)="●",1,0)</f>
        <v>0</v>
      </c>
      <c r="W23" s="1">
        <f>IF(LEFT(岡田!D22,1)="○",1,0)</f>
        <v>0</v>
      </c>
      <c r="X23" s="1">
        <f>IF(LEFT(岡田!D22,1)="△",1,0)</f>
        <v>0</v>
      </c>
      <c r="Y23" s="1">
        <f>IF(LEFT(岡田!D22,1)="●",1,0)</f>
        <v>1</v>
      </c>
      <c r="AC23" s="2">
        <f>IF(LEFT(ジーコ!D22,1)="○",1,0)</f>
        <v>1</v>
      </c>
      <c r="AD23" s="2">
        <f>IF(LEFT(ジーコ!D22,1)="△",1,0)</f>
        <v>0</v>
      </c>
      <c r="AE23" s="2">
        <f>IF(LEFT(ジーコ!D22,1)="●",1,0)</f>
        <v>0</v>
      </c>
      <c r="AF23" s="3">
        <f>IF(LEFT(トルシエ!D22,1)="○",1,0)</f>
        <v>1</v>
      </c>
      <c r="AG23" s="3">
        <f>IF(LEFT(トルシエ!D22,1)="△",1,0)</f>
        <v>0</v>
      </c>
      <c r="AH23" s="3">
        <f>IF(LEFT(トルシエ!D22,1)="●",1,0)</f>
        <v>0</v>
      </c>
      <c r="AJ23" s="10">
        <v>21</v>
      </c>
      <c r="AK23" s="78">
        <f>VALUE(MID(ザッケローニ!D22,2,1))</f>
        <v>2</v>
      </c>
      <c r="AL23" s="78">
        <f>VALUE(MID(ザッケローニ!D22,4,1))</f>
        <v>0</v>
      </c>
      <c r="AM23" s="78">
        <f t="shared" si="20"/>
        <v>2</v>
      </c>
      <c r="AN23" s="1">
        <f>VALUE(MID(岡田!D22,2,1))</f>
        <v>0</v>
      </c>
      <c r="AO23" s="1">
        <f>VALUE(MID(岡田!D22,4,1))</f>
        <v>1</v>
      </c>
      <c r="AP23" s="1">
        <f t="shared" si="21"/>
        <v>-1</v>
      </c>
      <c r="AT23" s="2">
        <f>VALUE(MID(ジーコ!D22,2,1))</f>
        <v>1</v>
      </c>
      <c r="AU23" s="2">
        <f>VALUE(MID(ジーコ!D22,4,1))</f>
        <v>0</v>
      </c>
      <c r="AV23" s="2">
        <f t="shared" si="15"/>
        <v>1</v>
      </c>
      <c r="AW23" s="3">
        <f>VALUE(MID(トルシエ!D22,2,1))</f>
        <v>2</v>
      </c>
      <c r="AX23" s="3">
        <f>VALUE(MID(トルシエ!D22,4,1))</f>
        <v>0</v>
      </c>
      <c r="AY23" s="3">
        <f t="shared" si="16"/>
        <v>2</v>
      </c>
    </row>
    <row r="24" spans="1:72">
      <c r="A24" s="47" t="s">
        <v>566</v>
      </c>
      <c r="B24" s="49"/>
      <c r="C24" s="48"/>
      <c r="D24" s="28">
        <f>L11</f>
        <v>0.80392156862745101</v>
      </c>
      <c r="E24" s="42">
        <v>2</v>
      </c>
      <c r="F24" s="81">
        <f>E24-D24</f>
        <v>1.196078431372549</v>
      </c>
      <c r="G24" s="28">
        <f>L13</f>
        <v>2.0978046414586582</v>
      </c>
      <c r="H24" s="46">
        <f>F24/G24</f>
        <v>0.57015720517277746</v>
      </c>
      <c r="I24" s="46">
        <f>1-NORMSDIST(ABS(H24))</f>
        <v>0.28428553933878919</v>
      </c>
      <c r="K24" s="42">
        <f>COUNTIF(AM$3:AM$74,CONCATENATE("&gt;=",E24))</f>
        <v>12</v>
      </c>
      <c r="L24" s="43">
        <f>K24/COUNT(AM$3:AM$74)</f>
        <v>0.23529411764705882</v>
      </c>
      <c r="S24" s="10">
        <v>22</v>
      </c>
      <c r="T24" s="78">
        <f>IF(LEFT(ザッケローニ!D23,1)="○",1,0)</f>
        <v>1</v>
      </c>
      <c r="U24" s="78">
        <f>IF(LEFT(ザッケローニ!D23,1)="△",1,0)</f>
        <v>0</v>
      </c>
      <c r="V24" s="78">
        <f>IF(LEFT(ザッケローニ!D23,1)="●",1,0)</f>
        <v>0</v>
      </c>
      <c r="W24" s="1">
        <f>IF(LEFT(岡田!D23,1)="○",1,0)</f>
        <v>1</v>
      </c>
      <c r="X24" s="1">
        <f>IF(LEFT(岡田!D23,1)="△",1,0)</f>
        <v>0</v>
      </c>
      <c r="Y24" s="1">
        <f>IF(LEFT(岡田!D23,1)="●",1,0)</f>
        <v>0</v>
      </c>
      <c r="AC24" s="2">
        <f>IF(LEFT(ジーコ!D23,1)="○",1,0)</f>
        <v>1</v>
      </c>
      <c r="AD24" s="2">
        <f>IF(LEFT(ジーコ!D23,1)="△",1,0)</f>
        <v>0</v>
      </c>
      <c r="AE24" s="2">
        <f>IF(LEFT(ジーコ!D23,1)="●",1,0)</f>
        <v>0</v>
      </c>
      <c r="AF24" s="3">
        <f>IF(LEFT(トルシエ!D23,1)="○",1,0)</f>
        <v>1</v>
      </c>
      <c r="AG24" s="3">
        <f>IF(LEFT(トルシエ!D23,1)="△",1,0)</f>
        <v>0</v>
      </c>
      <c r="AH24" s="3">
        <f>IF(LEFT(トルシエ!D23,1)="●",1,0)</f>
        <v>0</v>
      </c>
      <c r="AJ24" s="10">
        <v>22</v>
      </c>
      <c r="AK24" s="78">
        <f>VALUE(MID(ザッケローニ!D23,2,1))</f>
        <v>3</v>
      </c>
      <c r="AL24" s="78">
        <f>VALUE(MID(ザッケローニ!D23,4,1))</f>
        <v>0</v>
      </c>
      <c r="AM24" s="78">
        <f t="shared" si="20"/>
        <v>3</v>
      </c>
      <c r="AN24" s="1">
        <f>VALUE(MID(岡田!D23,2,1))</f>
        <v>5</v>
      </c>
      <c r="AO24" s="1">
        <f>VALUE(MID(岡田!D23,4,1))</f>
        <v>1</v>
      </c>
      <c r="AP24" s="1">
        <f t="shared" si="21"/>
        <v>4</v>
      </c>
      <c r="AT24" s="2">
        <f>VALUE(MID(ジーコ!D23,2,1))</f>
        <v>2</v>
      </c>
      <c r="AU24" s="2">
        <f>VALUE(MID(ジーコ!D23,4,1))</f>
        <v>1</v>
      </c>
      <c r="AV24" s="2">
        <f t="shared" si="15"/>
        <v>1</v>
      </c>
      <c r="AW24" s="3">
        <f>VALUE(MID(トルシエ!D23,2,1))</f>
        <v>4</v>
      </c>
      <c r="AX24" s="3">
        <f>VALUE(MID(トルシエ!D23,4,1))</f>
        <v>1</v>
      </c>
      <c r="AY24" s="3">
        <f t="shared" si="16"/>
        <v>3</v>
      </c>
      <c r="BB24" t="s">
        <v>534</v>
      </c>
      <c r="BI24" t="s">
        <v>535</v>
      </c>
      <c r="BP24" t="s">
        <v>536</v>
      </c>
    </row>
    <row r="25" spans="1:72">
      <c r="A25" s="47" t="s">
        <v>567</v>
      </c>
      <c r="B25" s="49"/>
      <c r="C25" s="48"/>
      <c r="D25" s="28">
        <f>C11</f>
        <v>1.7</v>
      </c>
      <c r="E25" s="42">
        <v>2</v>
      </c>
      <c r="F25" s="81">
        <f>E25-D25</f>
        <v>0.30000000000000004</v>
      </c>
      <c r="G25" s="28">
        <f>E13</f>
        <v>1.4607541945520501</v>
      </c>
      <c r="H25" s="46">
        <f>F25/G25</f>
        <v>0.20537336200632783</v>
      </c>
      <c r="I25" s="46">
        <f>1-NORMSDIST(ABS(H25))</f>
        <v>0.41864021536342144</v>
      </c>
      <c r="K25" s="42">
        <f>COUNTIF(AN$3:AN$74,CONCATENATE("&gt;=",E25))</f>
        <v>20</v>
      </c>
      <c r="L25" s="43">
        <f>K25/COUNT(AN$3:AN$74)</f>
        <v>0.4</v>
      </c>
      <c r="S25" s="10">
        <v>23</v>
      </c>
      <c r="T25" s="78">
        <f>IF(LEFT(ザッケローニ!D24,1)="○",1,0)</f>
        <v>1</v>
      </c>
      <c r="U25" s="78">
        <f>IF(LEFT(ザッケローニ!D24,1)="△",1,0)</f>
        <v>0</v>
      </c>
      <c r="V25" s="78">
        <f>IF(LEFT(ザッケローニ!D24,1)="●",1,0)</f>
        <v>0</v>
      </c>
      <c r="W25" s="1">
        <f>IF(LEFT(岡田!D24,1)="○",1,0)</f>
        <v>0</v>
      </c>
      <c r="X25" s="1">
        <f>IF(LEFT(岡田!D24,1)="△",1,0)</f>
        <v>1</v>
      </c>
      <c r="Y25" s="1">
        <f>IF(LEFT(岡田!D24,1)="●",1,0)</f>
        <v>0</v>
      </c>
      <c r="AC25" s="2">
        <f>IF(LEFT(ジーコ!D24,1)="○",1,0)</f>
        <v>0</v>
      </c>
      <c r="AD25" s="2">
        <f>IF(LEFT(ジーコ!D24,1)="△",1,0)</f>
        <v>0</v>
      </c>
      <c r="AE25" s="2">
        <f>IF(LEFT(ジーコ!D24,1)="●",1,0)</f>
        <v>1</v>
      </c>
      <c r="AF25" s="3">
        <f>IF(LEFT(トルシエ!D24,1)="○",1,0)</f>
        <v>1</v>
      </c>
      <c r="AG25" s="3">
        <f>IF(LEFT(トルシエ!D24,1)="△",1,0)</f>
        <v>0</v>
      </c>
      <c r="AH25" s="3">
        <f>IF(LEFT(トルシエ!D24,1)="●",1,0)</f>
        <v>0</v>
      </c>
      <c r="AJ25" s="10">
        <v>23</v>
      </c>
      <c r="AK25" s="78">
        <f>VALUE(MID(ザッケローニ!D24,2,1))</f>
        <v>6</v>
      </c>
      <c r="AL25" s="78">
        <f>VALUE(MID(ザッケローニ!D24,4,1))</f>
        <v>0</v>
      </c>
      <c r="AM25" s="78">
        <f t="shared" si="20"/>
        <v>6</v>
      </c>
      <c r="AN25" s="1">
        <f>VALUE(MID(岡田!D24,2,1))</f>
        <v>0</v>
      </c>
      <c r="AO25" s="1">
        <f>VALUE(MID(岡田!D24,4,1))</f>
        <v>0</v>
      </c>
      <c r="AP25" s="1">
        <f t="shared" si="21"/>
        <v>0</v>
      </c>
      <c r="AT25" s="2">
        <f>VALUE(MID(ジーコ!D24,2,1))</f>
        <v>2</v>
      </c>
      <c r="AU25" s="2">
        <f>VALUE(MID(ジーコ!D24,4,1))</f>
        <v>3</v>
      </c>
      <c r="AV25" s="2">
        <f t="shared" si="15"/>
        <v>-1</v>
      </c>
      <c r="AW25" s="3">
        <f>VALUE(MID(トルシエ!D24,2,1))</f>
        <v>8</v>
      </c>
      <c r="AX25" s="3">
        <f>VALUE(MID(トルシエ!D24,4,1))</f>
        <v>1</v>
      </c>
      <c r="AY25" s="3">
        <f t="shared" si="16"/>
        <v>7</v>
      </c>
      <c r="BB25" t="s">
        <v>561</v>
      </c>
      <c r="BC25" t="s">
        <v>414</v>
      </c>
      <c r="BD25" t="s">
        <v>339</v>
      </c>
      <c r="BE25" t="s">
        <v>342</v>
      </c>
      <c r="BF25" t="s">
        <v>343</v>
      </c>
      <c r="BI25" t="s">
        <v>561</v>
      </c>
      <c r="BJ25" t="s">
        <v>414</v>
      </c>
      <c r="BK25" t="s">
        <v>339</v>
      </c>
      <c r="BL25" t="s">
        <v>342</v>
      </c>
      <c r="BM25" t="s">
        <v>343</v>
      </c>
      <c r="BP25" t="s">
        <v>561</v>
      </c>
      <c r="BQ25" t="s">
        <v>414</v>
      </c>
      <c r="BR25" t="s">
        <v>339</v>
      </c>
      <c r="BS25" t="s">
        <v>342</v>
      </c>
      <c r="BT25" t="s">
        <v>343</v>
      </c>
    </row>
    <row r="26" spans="1:72">
      <c r="A26" s="47" t="s">
        <v>568</v>
      </c>
      <c r="B26" s="49"/>
      <c r="C26" s="48"/>
      <c r="D26" s="28">
        <f>M11</f>
        <v>0.88</v>
      </c>
      <c r="E26" s="42">
        <v>2</v>
      </c>
      <c r="F26" s="81">
        <f>E26-D26</f>
        <v>1.1200000000000001</v>
      </c>
      <c r="G26" s="28">
        <f>O13</f>
        <v>1.8274553658683437</v>
      </c>
      <c r="H26" s="46">
        <f>F26/G26</f>
        <v>0.61287406571914538</v>
      </c>
      <c r="I26" s="46">
        <f>1-NORMSDIST(ABS(H26))</f>
        <v>0.26997980630114371</v>
      </c>
      <c r="K26" s="42">
        <f>COUNTIF(AP$3:AP$74,CONCATENATE("&gt;=",E26))</f>
        <v>16</v>
      </c>
      <c r="L26" s="43">
        <f>K26/COUNT(AP$3:AP$74)</f>
        <v>0.32</v>
      </c>
      <c r="S26" s="10">
        <v>24</v>
      </c>
      <c r="T26" s="78">
        <f>IF(LEFT(ザッケローニ!D25,1)="○",1,0)</f>
        <v>0</v>
      </c>
      <c r="U26" s="78">
        <f>IF(LEFT(ザッケローニ!D25,1)="△",1,0)</f>
        <v>1</v>
      </c>
      <c r="V26" s="78">
        <f>IF(LEFT(ザッケローニ!D25,1)="●",1,0)</f>
        <v>0</v>
      </c>
      <c r="W26" s="1">
        <f>IF(LEFT(岡田!D25,1)="○",1,0)</f>
        <v>1</v>
      </c>
      <c r="X26" s="1">
        <f>IF(LEFT(岡田!D25,1)="△",1,0)</f>
        <v>0</v>
      </c>
      <c r="Y26" s="1">
        <f>IF(LEFT(岡田!D25,1)="●",1,0)</f>
        <v>0</v>
      </c>
      <c r="AC26" s="2">
        <f>IF(LEFT(ジーコ!D25,1)="○",1,0)</f>
        <v>1</v>
      </c>
      <c r="AD26" s="2">
        <f>IF(LEFT(ジーコ!D25,1)="△",1,0)</f>
        <v>0</v>
      </c>
      <c r="AE26" s="2">
        <f>IF(LEFT(ジーコ!D25,1)="●",1,0)</f>
        <v>0</v>
      </c>
      <c r="AF26" s="3">
        <f>IF(LEFT(トルシエ!D25,1)="○",1,0)</f>
        <v>0</v>
      </c>
      <c r="AG26" s="3">
        <f>IF(LEFT(トルシエ!D25,1)="△",1,0)</f>
        <v>1</v>
      </c>
      <c r="AH26" s="3">
        <f>IF(LEFT(トルシエ!D25,1)="●",1,0)</f>
        <v>0</v>
      </c>
      <c r="AJ26" s="10">
        <v>24</v>
      </c>
      <c r="AK26" s="78">
        <f>VALUE(MID(ザッケローニ!D25,2,1))</f>
        <v>1</v>
      </c>
      <c r="AL26" s="78">
        <f>VALUE(MID(ザッケローニ!D25,4,1))</f>
        <v>1</v>
      </c>
      <c r="AM26" s="78">
        <f t="shared" si="20"/>
        <v>0</v>
      </c>
      <c r="AN26" s="1">
        <f>VALUE(MID(岡田!D25,2,1))</f>
        <v>1</v>
      </c>
      <c r="AO26" s="1">
        <f>VALUE(MID(岡田!D25,4,1))</f>
        <v>0</v>
      </c>
      <c r="AP26" s="1">
        <f t="shared" si="21"/>
        <v>1</v>
      </c>
      <c r="AT26" s="2">
        <f>VALUE(MID(ジーコ!D25,2,1))</f>
        <v>1</v>
      </c>
      <c r="AU26" s="2">
        <f>VALUE(MID(ジーコ!D25,4,1))</f>
        <v>0</v>
      </c>
      <c r="AV26" s="2">
        <f t="shared" si="15"/>
        <v>1</v>
      </c>
      <c r="AW26" s="3">
        <f>VALUE(MID(トルシエ!D25,2,1))</f>
        <v>1</v>
      </c>
      <c r="AX26" s="3">
        <f>VALUE(MID(トルシエ!D25,4,1))</f>
        <v>1</v>
      </c>
      <c r="AY26" s="3">
        <f t="shared" si="16"/>
        <v>0</v>
      </c>
      <c r="BA26">
        <v>0</v>
      </c>
      <c r="BB26" s="80">
        <f>BB3/BB$14</f>
        <v>0.19607843137254902</v>
      </c>
      <c r="BC26" s="80">
        <f t="shared" ref="BC26:BF26" si="30">BC3/BC$14</f>
        <v>0.28000000000000003</v>
      </c>
      <c r="BD26" s="80">
        <f t="shared" si="30"/>
        <v>0.25</v>
      </c>
      <c r="BE26" s="80">
        <f t="shared" si="30"/>
        <v>0.20833333333333334</v>
      </c>
      <c r="BF26" s="80">
        <f t="shared" si="30"/>
        <v>0.26923076923076922</v>
      </c>
      <c r="BH26">
        <v>0</v>
      </c>
      <c r="BI26" s="56">
        <f>BI3/BI$14</f>
        <v>0.41176470588235292</v>
      </c>
      <c r="BJ26" s="56">
        <f t="shared" ref="BJ26:BM26" si="31">BJ3/BJ$14</f>
        <v>0.5</v>
      </c>
      <c r="BK26" s="56">
        <f t="shared" si="31"/>
        <v>0.5</v>
      </c>
      <c r="BL26" s="56">
        <f t="shared" si="31"/>
        <v>0.47222222222222221</v>
      </c>
      <c r="BM26" s="56">
        <f t="shared" si="31"/>
        <v>0.44230769230769229</v>
      </c>
      <c r="BO26">
        <v>-5</v>
      </c>
      <c r="BP26" s="80">
        <f>BP3/BP$19</f>
        <v>0</v>
      </c>
      <c r="BQ26" s="80">
        <f t="shared" ref="BQ26:BT26" si="32">BQ3/BQ$19</f>
        <v>0</v>
      </c>
      <c r="BR26" s="80">
        <f t="shared" si="32"/>
        <v>0</v>
      </c>
      <c r="BS26" s="80">
        <f t="shared" si="32"/>
        <v>0</v>
      </c>
      <c r="BT26" s="80">
        <f t="shared" si="32"/>
        <v>1.9230769230769232E-2</v>
      </c>
    </row>
    <row r="27" spans="1:72">
      <c r="S27" s="10">
        <v>25</v>
      </c>
      <c r="T27" s="78">
        <f>IF(LEFT(ザッケローニ!D26,1)="○",1,0)</f>
        <v>0</v>
      </c>
      <c r="U27" s="78">
        <f>IF(LEFT(ザッケローニ!D26,1)="△",1,0)</f>
        <v>1</v>
      </c>
      <c r="V27" s="78">
        <f>IF(LEFT(ザッケローニ!D26,1)="●",1,0)</f>
        <v>0</v>
      </c>
      <c r="W27" s="1">
        <f>IF(LEFT(岡田!D26,1)="○",1,0)</f>
        <v>1</v>
      </c>
      <c r="X27" s="1">
        <f>IF(LEFT(岡田!D26,1)="△",1,0)</f>
        <v>0</v>
      </c>
      <c r="Y27" s="1">
        <f>IF(LEFT(岡田!D26,1)="●",1,0)</f>
        <v>0</v>
      </c>
      <c r="AC27" s="2">
        <f>IF(LEFT(ジーコ!D26,1)="○",1,0)</f>
        <v>1</v>
      </c>
      <c r="AD27" s="2">
        <f>IF(LEFT(ジーコ!D26,1)="△",1,0)</f>
        <v>0</v>
      </c>
      <c r="AE27" s="2">
        <f>IF(LEFT(ジーコ!D26,1)="●",1,0)</f>
        <v>0</v>
      </c>
      <c r="AF27" s="3">
        <f>IF(LEFT(トルシエ!D26,1)="○",1,0)</f>
        <v>1</v>
      </c>
      <c r="AG27" s="3">
        <f>IF(LEFT(トルシエ!D26,1)="△",1,0)</f>
        <v>0</v>
      </c>
      <c r="AH27" s="3">
        <f>IF(LEFT(トルシエ!D26,1)="●",1,0)</f>
        <v>0</v>
      </c>
      <c r="AJ27" s="10">
        <v>25</v>
      </c>
      <c r="AK27" s="78">
        <f>VALUE(MID(ザッケローニ!D26,2,1))</f>
        <v>1</v>
      </c>
      <c r="AL27" s="78">
        <f>VALUE(MID(ザッケローニ!D26,4,1))</f>
        <v>1</v>
      </c>
      <c r="AM27" s="78">
        <f t="shared" si="20"/>
        <v>0</v>
      </c>
      <c r="AN27" s="1">
        <f>VALUE(MID(岡田!D26,2,1))</f>
        <v>4</v>
      </c>
      <c r="AO27" s="1">
        <f>VALUE(MID(岡田!D26,4,1))</f>
        <v>0</v>
      </c>
      <c r="AP27" s="1">
        <f t="shared" ref="AP27:AP47" si="33">AN27-AO27</f>
        <v>4</v>
      </c>
      <c r="AT27" s="2">
        <f>VALUE(MID(ジーコ!D26,2,1))</f>
        <v>3</v>
      </c>
      <c r="AU27" s="2">
        <f>VALUE(MID(ジーコ!D26,4,1))</f>
        <v>2</v>
      </c>
      <c r="AV27" s="2">
        <f t="shared" si="15"/>
        <v>1</v>
      </c>
      <c r="AW27" s="3">
        <f>VALUE(MID(トルシエ!D26,2,1))</f>
        <v>4</v>
      </c>
      <c r="AX27" s="3">
        <f>VALUE(MID(トルシエ!D26,4,1))</f>
        <v>1</v>
      </c>
      <c r="AY27" s="3">
        <f t="shared" si="16"/>
        <v>3</v>
      </c>
      <c r="BA27">
        <v>1</v>
      </c>
      <c r="BB27" s="80">
        <f t="shared" ref="BB27:BF28" si="34">BB4/BB$14</f>
        <v>0.31372549019607843</v>
      </c>
      <c r="BC27" s="80">
        <f t="shared" si="34"/>
        <v>0.32</v>
      </c>
      <c r="BD27" s="80">
        <f t="shared" si="34"/>
        <v>0.15</v>
      </c>
      <c r="BE27" s="80">
        <f t="shared" si="34"/>
        <v>0.3888888888888889</v>
      </c>
      <c r="BF27" s="80">
        <f t="shared" si="34"/>
        <v>0.30769230769230771</v>
      </c>
      <c r="BH27">
        <v>1</v>
      </c>
      <c r="BI27" s="56">
        <f t="shared" ref="BI27:BM28" si="35">BI4/BI$14</f>
        <v>0.29411764705882354</v>
      </c>
      <c r="BJ27" s="56">
        <f t="shared" si="35"/>
        <v>0.28000000000000003</v>
      </c>
      <c r="BK27" s="56">
        <f t="shared" si="35"/>
        <v>0.4</v>
      </c>
      <c r="BL27" s="56">
        <f t="shared" si="35"/>
        <v>0.2361111111111111</v>
      </c>
      <c r="BM27" s="56">
        <f t="shared" si="35"/>
        <v>0.34615384615384615</v>
      </c>
      <c r="BO27">
        <v>-4</v>
      </c>
      <c r="BP27" s="80">
        <f t="shared" ref="BP27:BT40" si="36">BP4/BP$19</f>
        <v>1.9607843137254902E-2</v>
      </c>
      <c r="BQ27" s="80">
        <f t="shared" si="36"/>
        <v>0</v>
      </c>
      <c r="BR27" s="80">
        <f t="shared" si="36"/>
        <v>0</v>
      </c>
      <c r="BS27" s="80">
        <f t="shared" si="36"/>
        <v>0</v>
      </c>
      <c r="BT27" s="80">
        <f t="shared" si="36"/>
        <v>1.9230769230769232E-2</v>
      </c>
    </row>
    <row r="28" spans="1:72">
      <c r="A28" t="s">
        <v>362</v>
      </c>
      <c r="S28" s="10">
        <v>26</v>
      </c>
      <c r="T28" s="78">
        <f>IF(LEFT(ザッケローニ!D27,1)="○",1,0)</f>
        <v>1</v>
      </c>
      <c r="U28" s="78">
        <f>IF(LEFT(ザッケローニ!D27,1)="△",1,0)</f>
        <v>0</v>
      </c>
      <c r="V28" s="78">
        <f>IF(LEFT(ザッケローニ!D27,1)="●",1,0)</f>
        <v>0</v>
      </c>
      <c r="W28" s="1">
        <f>IF(LEFT(岡田!D27,1)="○",1,0)</f>
        <v>1</v>
      </c>
      <c r="X28" s="1">
        <f>IF(LEFT(岡田!D27,1)="△",1,0)</f>
        <v>0</v>
      </c>
      <c r="Y28" s="1">
        <f>IF(LEFT(岡田!D27,1)="●",1,0)</f>
        <v>0</v>
      </c>
      <c r="AC28" s="2">
        <f>IF(LEFT(ジーコ!D27,1)="○",1,0)</f>
        <v>0</v>
      </c>
      <c r="AD28" s="2">
        <f>IF(LEFT(ジーコ!D27,1)="△",1,0)</f>
        <v>1</v>
      </c>
      <c r="AE28" s="2">
        <f>IF(LEFT(ジーコ!D27,1)="●",1,0)</f>
        <v>0</v>
      </c>
      <c r="AF28" s="3">
        <f>IF(LEFT(トルシエ!D27,1)="○",1,0)</f>
        <v>1</v>
      </c>
      <c r="AG28" s="3">
        <f>IF(LEFT(トルシエ!D27,1)="△",1,0)</f>
        <v>0</v>
      </c>
      <c r="AH28" s="3">
        <f>IF(LEFT(トルシエ!D27,1)="●",1,0)</f>
        <v>0</v>
      </c>
      <c r="AJ28" s="10">
        <v>26</v>
      </c>
      <c r="AK28" s="78">
        <f>VALUE(MID(ザッケローニ!D27,2,1))</f>
        <v>1</v>
      </c>
      <c r="AL28" s="78">
        <f>VALUE(MID(ザッケローニ!D27,4,1))</f>
        <v>0</v>
      </c>
      <c r="AM28" s="78">
        <f t="shared" si="20"/>
        <v>1</v>
      </c>
      <c r="AN28" s="1">
        <f>VALUE(MID(岡田!D27,2,1))</f>
        <v>4</v>
      </c>
      <c r="AO28" s="1">
        <f>VALUE(MID(岡田!D27,4,1))</f>
        <v>0</v>
      </c>
      <c r="AP28" s="1">
        <f t="shared" si="33"/>
        <v>4</v>
      </c>
      <c r="AT28" s="2">
        <f>VALUE(MID(ジーコ!D27,2,1))</f>
        <v>1</v>
      </c>
      <c r="AU28" s="2">
        <f>VALUE(MID(ジーコ!D27,4,1))</f>
        <v>1</v>
      </c>
      <c r="AV28" s="2">
        <f t="shared" si="15"/>
        <v>0</v>
      </c>
      <c r="AW28" s="3">
        <f>VALUE(MID(トルシエ!D27,2,1))</f>
        <v>3</v>
      </c>
      <c r="AX28" s="3">
        <f>VALUE(MID(トルシエ!D27,4,1))</f>
        <v>2</v>
      </c>
      <c r="AY28" s="3">
        <f t="shared" si="16"/>
        <v>1</v>
      </c>
      <c r="BA28">
        <v>2</v>
      </c>
      <c r="BB28" s="80">
        <f t="shared" si="34"/>
        <v>0.17647058823529413</v>
      </c>
      <c r="BC28" s="80">
        <f t="shared" si="34"/>
        <v>0.06</v>
      </c>
      <c r="BD28" s="80">
        <f t="shared" si="34"/>
        <v>0.3</v>
      </c>
      <c r="BE28" s="80">
        <f t="shared" si="34"/>
        <v>0.20833333333333334</v>
      </c>
      <c r="BF28" s="80">
        <f t="shared" si="34"/>
        <v>0.19230769230769232</v>
      </c>
      <c r="BH28">
        <v>2</v>
      </c>
      <c r="BI28" s="56">
        <f t="shared" si="35"/>
        <v>0.19607843137254902</v>
      </c>
      <c r="BJ28" s="56">
        <f t="shared" si="35"/>
        <v>0.12</v>
      </c>
      <c r="BK28" s="56">
        <f t="shared" si="35"/>
        <v>0</v>
      </c>
      <c r="BL28" s="56">
        <f t="shared" si="35"/>
        <v>0.18055555555555555</v>
      </c>
      <c r="BM28" s="56">
        <f t="shared" si="35"/>
        <v>0.11538461538461539</v>
      </c>
      <c r="BO28">
        <v>-3</v>
      </c>
      <c r="BP28" s="80">
        <f t="shared" si="36"/>
        <v>1.9607843137254902E-2</v>
      </c>
      <c r="BQ28" s="80">
        <f t="shared" si="36"/>
        <v>0.04</v>
      </c>
      <c r="BR28" s="80">
        <f t="shared" si="36"/>
        <v>0</v>
      </c>
      <c r="BS28" s="80">
        <f t="shared" si="36"/>
        <v>4.1666666666666664E-2</v>
      </c>
      <c r="BT28" s="80">
        <f t="shared" si="36"/>
        <v>1.9230769230769232E-2</v>
      </c>
    </row>
    <row r="29" spans="1:72">
      <c r="A29" s="82"/>
      <c r="B29" s="84" t="s">
        <v>340</v>
      </c>
      <c r="C29" s="26"/>
      <c r="D29" s="26"/>
      <c r="E29" s="26"/>
      <c r="F29" s="34"/>
      <c r="G29" s="84" t="s">
        <v>341</v>
      </c>
      <c r="H29" s="26"/>
      <c r="I29" s="26"/>
      <c r="J29" s="26"/>
      <c r="K29" s="34"/>
      <c r="L29" s="30" t="s">
        <v>416</v>
      </c>
      <c r="M29" s="26"/>
      <c r="N29" s="26"/>
      <c r="O29" s="26"/>
      <c r="P29" s="26"/>
      <c r="S29" s="10">
        <v>27</v>
      </c>
      <c r="T29" s="78">
        <f>IF(LEFT(ザッケローニ!D28,1)="○",1,0)</f>
        <v>1</v>
      </c>
      <c r="U29" s="78">
        <f>IF(LEFT(ザッケローニ!D28,1)="△",1,0)</f>
        <v>0</v>
      </c>
      <c r="V29" s="78">
        <f>IF(LEFT(ザッケローニ!D28,1)="●",1,0)</f>
        <v>0</v>
      </c>
      <c r="W29" s="1">
        <f>IF(LEFT(岡田!D28,1)="○",1,0)</f>
        <v>1</v>
      </c>
      <c r="X29" s="1">
        <f>IF(LEFT(岡田!D28,1)="△",1,0)</f>
        <v>0</v>
      </c>
      <c r="Y29" s="1">
        <f>IF(LEFT(岡田!D28,1)="●",1,0)</f>
        <v>0</v>
      </c>
      <c r="AC29" s="2">
        <f>IF(LEFT(ジーコ!D28,1)="○",1,0)</f>
        <v>1</v>
      </c>
      <c r="AD29" s="2">
        <f>IF(LEFT(ジーコ!D28,1)="△",1,0)</f>
        <v>0</v>
      </c>
      <c r="AE29" s="2">
        <f>IF(LEFT(ジーコ!D28,1)="●",1,0)</f>
        <v>0</v>
      </c>
      <c r="AF29" s="3">
        <f>IF(LEFT(トルシエ!D28,1)="○",1,0)</f>
        <v>1</v>
      </c>
      <c r="AG29" s="3">
        <f>IF(LEFT(トルシエ!D28,1)="△",1,0)</f>
        <v>0</v>
      </c>
      <c r="AH29" s="3">
        <f>IF(LEFT(トルシエ!D28,1)="●",1,0)</f>
        <v>0</v>
      </c>
      <c r="AJ29" s="10">
        <v>27</v>
      </c>
      <c r="AK29" s="78">
        <f>VALUE(MID(ザッケローニ!D28,2,1))</f>
        <v>1</v>
      </c>
      <c r="AL29" s="78">
        <f>VALUE(MID(ザッケローニ!D28,4,1))</f>
        <v>0</v>
      </c>
      <c r="AM29" s="78">
        <f t="shared" si="20"/>
        <v>1</v>
      </c>
      <c r="AN29" s="1">
        <f>VALUE(MID(岡田!D28,2,1))</f>
        <v>1</v>
      </c>
      <c r="AO29" s="1">
        <f>VALUE(MID(岡田!D28,4,1))</f>
        <v>0</v>
      </c>
      <c r="AP29" s="1">
        <f t="shared" si="33"/>
        <v>1</v>
      </c>
      <c r="AT29" s="2">
        <f>VALUE(MID(ジーコ!D28,2,1))</f>
        <v>7</v>
      </c>
      <c r="AU29" s="2">
        <f>VALUE(MID(ジーコ!D28,4,1))</f>
        <v>0</v>
      </c>
      <c r="AV29" s="2">
        <f t="shared" si="15"/>
        <v>7</v>
      </c>
      <c r="AW29" s="3">
        <f>VALUE(MID(トルシエ!D28,2,1))</f>
        <v>1</v>
      </c>
      <c r="AX29" s="3">
        <f>VALUE(MID(トルシエ!D28,4,1))</f>
        <v>0</v>
      </c>
      <c r="AY29" s="3">
        <f t="shared" si="16"/>
        <v>1</v>
      </c>
      <c r="BA29">
        <v>3</v>
      </c>
      <c r="BB29" s="80">
        <f t="shared" ref="BB29:BF35" si="37">BB6/BB$14</f>
        <v>0.21568627450980393</v>
      </c>
      <c r="BC29" s="80">
        <f t="shared" si="37"/>
        <v>0.18</v>
      </c>
      <c r="BD29" s="80">
        <f t="shared" si="37"/>
        <v>0.15</v>
      </c>
      <c r="BE29" s="80">
        <f t="shared" si="37"/>
        <v>8.3333333333333329E-2</v>
      </c>
      <c r="BF29" s="80">
        <f t="shared" si="37"/>
        <v>0.13461538461538461</v>
      </c>
      <c r="BH29">
        <v>3</v>
      </c>
      <c r="BI29" s="56">
        <f t="shared" ref="BI29:BM35" si="38">BI6/BI$14</f>
        <v>3.9215686274509803E-2</v>
      </c>
      <c r="BJ29" s="56">
        <f t="shared" si="38"/>
        <v>0.1</v>
      </c>
      <c r="BK29" s="56">
        <f t="shared" si="38"/>
        <v>0.1</v>
      </c>
      <c r="BL29" s="56">
        <f t="shared" si="38"/>
        <v>6.9444444444444448E-2</v>
      </c>
      <c r="BM29" s="56">
        <f t="shared" si="38"/>
        <v>5.7692307692307696E-2</v>
      </c>
      <c r="BO29">
        <v>-2</v>
      </c>
      <c r="BP29" s="80">
        <f t="shared" ref="BP29:BT39" si="39">BP6/BP$19</f>
        <v>5.8823529411764705E-2</v>
      </c>
      <c r="BQ29" s="80">
        <f t="shared" si="39"/>
        <v>0.08</v>
      </c>
      <c r="BR29" s="80">
        <f t="shared" si="39"/>
        <v>0</v>
      </c>
      <c r="BS29" s="80">
        <f t="shared" si="39"/>
        <v>2.7777777777777776E-2</v>
      </c>
      <c r="BT29" s="80">
        <f t="shared" si="39"/>
        <v>3.8461538461538464E-2</v>
      </c>
    </row>
    <row r="30" spans="1:72" ht="14.25" thickBot="1">
      <c r="A30" s="91"/>
      <c r="B30" s="92" t="s">
        <v>561</v>
      </c>
      <c r="C30" s="19" t="s">
        <v>414</v>
      </c>
      <c r="D30" s="19" t="s">
        <v>339</v>
      </c>
      <c r="E30" s="19" t="s">
        <v>342</v>
      </c>
      <c r="F30" s="35" t="s">
        <v>343</v>
      </c>
      <c r="G30" s="92" t="s">
        <v>561</v>
      </c>
      <c r="H30" s="19" t="s">
        <v>414</v>
      </c>
      <c r="I30" s="19" t="s">
        <v>339</v>
      </c>
      <c r="J30" s="19" t="s">
        <v>342</v>
      </c>
      <c r="K30" s="35" t="s">
        <v>343</v>
      </c>
      <c r="L30" s="92" t="s">
        <v>561</v>
      </c>
      <c r="M30" s="19" t="s">
        <v>414</v>
      </c>
      <c r="N30" s="19" t="s">
        <v>339</v>
      </c>
      <c r="O30" s="19" t="s">
        <v>342</v>
      </c>
      <c r="P30" s="19" t="s">
        <v>343</v>
      </c>
      <c r="S30" s="10">
        <v>28</v>
      </c>
      <c r="T30" s="78">
        <f>IF(LEFT(ザッケローニ!D29,1)="○",1,0)</f>
        <v>1</v>
      </c>
      <c r="U30" s="78">
        <f>IF(LEFT(ザッケローニ!D29,1)="△",1,0)</f>
        <v>0</v>
      </c>
      <c r="V30" s="78">
        <f>IF(LEFT(ザッケローニ!D29,1)="●",1,0)</f>
        <v>0</v>
      </c>
      <c r="W30" s="1">
        <f>IF(LEFT(岡田!D29,1)="○",1,0)</f>
        <v>0</v>
      </c>
      <c r="X30" s="1">
        <f>IF(LEFT(岡田!D29,1)="△",1,0)</f>
        <v>1</v>
      </c>
      <c r="Y30" s="1">
        <f>IF(LEFT(岡田!D29,1)="●",1,0)</f>
        <v>0</v>
      </c>
      <c r="AC30" s="2">
        <f>IF(LEFT(ジーコ!D29,1)="○",1,0)</f>
        <v>1</v>
      </c>
      <c r="AD30" s="2">
        <f>IF(LEFT(ジーコ!D29,1)="△",1,0)</f>
        <v>0</v>
      </c>
      <c r="AE30" s="2">
        <f>IF(LEFT(ジーコ!D29,1)="●",1,0)</f>
        <v>0</v>
      </c>
      <c r="AF30" s="3">
        <f>IF(LEFT(トルシエ!D29,1)="○",1,0)</f>
        <v>0</v>
      </c>
      <c r="AG30" s="3">
        <f>IF(LEFT(トルシエ!D29,1)="△",1,0)</f>
        <v>1</v>
      </c>
      <c r="AH30" s="3">
        <f>IF(LEFT(トルシエ!D29,1)="●",1,0)</f>
        <v>0</v>
      </c>
      <c r="AJ30" s="10">
        <v>28</v>
      </c>
      <c r="AK30" s="78">
        <f>VALUE(MID(ザッケローニ!D29,2,1))</f>
        <v>1</v>
      </c>
      <c r="AL30" s="78">
        <f>VALUE(MID(ザッケローニ!D29,4,1))</f>
        <v>0</v>
      </c>
      <c r="AM30" s="78">
        <f t="shared" si="20"/>
        <v>1</v>
      </c>
      <c r="AN30" s="1">
        <f>VALUE(MID(岡田!D29,2,1))</f>
        <v>1</v>
      </c>
      <c r="AO30" s="1">
        <f>VALUE(MID(岡田!D29,4,1))</f>
        <v>1</v>
      </c>
      <c r="AP30" s="1">
        <f t="shared" si="33"/>
        <v>0</v>
      </c>
      <c r="AT30" s="2">
        <f>VALUE(MID(ジーコ!D29,2,1))</f>
        <v>3</v>
      </c>
      <c r="AU30" s="2">
        <f>VALUE(MID(ジーコ!D29,4,1))</f>
        <v>1</v>
      </c>
      <c r="AV30" s="2">
        <f t="shared" si="15"/>
        <v>2</v>
      </c>
      <c r="AW30" s="3">
        <f>VALUE(MID(トルシエ!D29,2,1))</f>
        <v>1</v>
      </c>
      <c r="AX30" s="3">
        <f>VALUE(MID(トルシエ!D29,4,1))</f>
        <v>1</v>
      </c>
      <c r="AY30" s="3">
        <f t="shared" si="16"/>
        <v>0</v>
      </c>
      <c r="BA30">
        <v>4</v>
      </c>
      <c r="BB30" s="80">
        <f t="shared" si="37"/>
        <v>3.9215686274509803E-2</v>
      </c>
      <c r="BC30" s="80">
        <f t="shared" si="37"/>
        <v>0.1</v>
      </c>
      <c r="BD30" s="80">
        <f t="shared" si="37"/>
        <v>0.15</v>
      </c>
      <c r="BE30" s="80">
        <f t="shared" si="37"/>
        <v>6.9444444444444448E-2</v>
      </c>
      <c r="BF30" s="80">
        <f t="shared" si="37"/>
        <v>5.7692307692307696E-2</v>
      </c>
      <c r="BH30">
        <v>4</v>
      </c>
      <c r="BI30" s="56">
        <f t="shared" si="38"/>
        <v>5.8823529411764705E-2</v>
      </c>
      <c r="BJ30" s="56">
        <f t="shared" si="38"/>
        <v>0</v>
      </c>
      <c r="BK30" s="56">
        <f t="shared" si="38"/>
        <v>0</v>
      </c>
      <c r="BL30" s="56">
        <f t="shared" si="38"/>
        <v>4.1666666666666664E-2</v>
      </c>
      <c r="BM30" s="56">
        <f t="shared" si="38"/>
        <v>1.9230769230769232E-2</v>
      </c>
      <c r="BO30">
        <v>-1</v>
      </c>
      <c r="BP30" s="80">
        <f t="shared" si="39"/>
        <v>0.11764705882352941</v>
      </c>
      <c r="BQ30" s="80">
        <f t="shared" si="39"/>
        <v>0.1</v>
      </c>
      <c r="BR30" s="80">
        <f t="shared" si="39"/>
        <v>0.15</v>
      </c>
      <c r="BS30" s="80">
        <f t="shared" si="39"/>
        <v>0.19444444444444445</v>
      </c>
      <c r="BT30" s="80">
        <f t="shared" si="39"/>
        <v>0.11538461538461539</v>
      </c>
    </row>
    <row r="31" spans="1:72" ht="14.25" thickTop="1">
      <c r="A31" s="83" t="s">
        <v>363</v>
      </c>
      <c r="B31" s="93">
        <f t="shared" ref="B31:P31" si="40">B11</f>
        <v>1.8431372549019607</v>
      </c>
      <c r="C31" s="89">
        <f t="shared" si="40"/>
        <v>1.7</v>
      </c>
      <c r="D31" s="89">
        <f t="shared" si="40"/>
        <v>1.8</v>
      </c>
      <c r="E31" s="89">
        <f t="shared" si="40"/>
        <v>1.5833333333333333</v>
      </c>
      <c r="F31" s="90">
        <f t="shared" si="40"/>
        <v>1.6538461538461537</v>
      </c>
      <c r="G31" s="93">
        <f t="shared" si="40"/>
        <v>1.0392156862745099</v>
      </c>
      <c r="H31" s="89">
        <f t="shared" si="40"/>
        <v>0.82</v>
      </c>
      <c r="I31" s="89">
        <f t="shared" si="40"/>
        <v>0.7</v>
      </c>
      <c r="J31" s="89">
        <f t="shared" si="40"/>
        <v>0.97222222222222221</v>
      </c>
      <c r="K31" s="90">
        <f t="shared" si="40"/>
        <v>0.92307692307692313</v>
      </c>
      <c r="L31" s="89">
        <f t="shared" si="40"/>
        <v>0.80392156862745101</v>
      </c>
      <c r="M31" s="89">
        <f t="shared" si="40"/>
        <v>0.88</v>
      </c>
      <c r="N31" s="89">
        <f t="shared" si="40"/>
        <v>1.1000000000000001</v>
      </c>
      <c r="O31" s="89">
        <f t="shared" si="40"/>
        <v>0.61111111111111116</v>
      </c>
      <c r="P31" s="89">
        <f t="shared" si="40"/>
        <v>0.73076923076923073</v>
      </c>
      <c r="S31" s="10">
        <v>29</v>
      </c>
      <c r="T31" s="78">
        <f>IF(LEFT(ザッケローニ!D30,1)="○",1,0)</f>
        <v>0</v>
      </c>
      <c r="U31" s="78">
        <f>IF(LEFT(ザッケローニ!D30,1)="△",1,0)</f>
        <v>0</v>
      </c>
      <c r="V31" s="78">
        <f>IF(LEFT(ザッケローニ!D30,1)="●",1,0)</f>
        <v>1</v>
      </c>
      <c r="W31" s="1">
        <f>IF(LEFT(岡田!D30,1)="○",1,0)</f>
        <v>0</v>
      </c>
      <c r="X31" s="1">
        <f>IF(LEFT(岡田!D30,1)="△",1,0)</f>
        <v>0</v>
      </c>
      <c r="Y31" s="1">
        <f>IF(LEFT(岡田!D30,1)="●",1,0)</f>
        <v>1</v>
      </c>
      <c r="AC31" s="2">
        <f>IF(LEFT(ジーコ!D30,1)="○",1,0)</f>
        <v>1</v>
      </c>
      <c r="AD31" s="2">
        <f>IF(LEFT(ジーコ!D30,1)="△",1,0)</f>
        <v>0</v>
      </c>
      <c r="AE31" s="2">
        <f>IF(LEFT(ジーコ!D30,1)="●",1,0)</f>
        <v>0</v>
      </c>
      <c r="AF31" s="3">
        <f>IF(LEFT(トルシエ!D30,1)="○",1,0)</f>
        <v>0</v>
      </c>
      <c r="AG31" s="3">
        <f>IF(LEFT(トルシエ!D30,1)="△",1,0)</f>
        <v>0</v>
      </c>
      <c r="AH31" s="3">
        <f>IF(LEFT(トルシエ!D30,1)="●",1,0)</f>
        <v>1</v>
      </c>
      <c r="AJ31" s="10">
        <v>29</v>
      </c>
      <c r="AK31" s="78">
        <f>VALUE(MID(ザッケローニ!D30,2,1))</f>
        <v>0</v>
      </c>
      <c r="AL31" s="78">
        <f>VALUE(MID(ザッケローニ!D30,4,1))</f>
        <v>4</v>
      </c>
      <c r="AM31" s="78">
        <f t="shared" si="20"/>
        <v>-4</v>
      </c>
      <c r="AN31" s="1">
        <f>VALUE(MID(岡田!D30,2,1))</f>
        <v>1</v>
      </c>
      <c r="AO31" s="1">
        <f>VALUE(MID(岡田!D30,4,1))</f>
        <v>2</v>
      </c>
      <c r="AP31" s="1">
        <f t="shared" si="33"/>
        <v>-1</v>
      </c>
      <c r="AT31" s="2">
        <f>VALUE(MID(ジーコ!D30,2,1))</f>
        <v>1</v>
      </c>
      <c r="AU31" s="2">
        <f>VALUE(MID(ジーコ!D30,4,1))</f>
        <v>0</v>
      </c>
      <c r="AV31" s="2">
        <f t="shared" si="15"/>
        <v>1</v>
      </c>
      <c r="AW31" s="3">
        <f>VALUE(MID(トルシエ!D30,2,1))</f>
        <v>0</v>
      </c>
      <c r="AX31" s="3">
        <f>VALUE(MID(トルシエ!D30,4,1))</f>
        <v>5</v>
      </c>
      <c r="AY31" s="3">
        <f t="shared" si="16"/>
        <v>-5</v>
      </c>
      <c r="BA31">
        <v>5</v>
      </c>
      <c r="BB31" s="80">
        <f t="shared" si="37"/>
        <v>1.9607843137254902E-2</v>
      </c>
      <c r="BC31" s="80">
        <f t="shared" si="37"/>
        <v>0.04</v>
      </c>
      <c r="BD31" s="80">
        <f t="shared" si="37"/>
        <v>0</v>
      </c>
      <c r="BE31" s="80">
        <f t="shared" si="37"/>
        <v>1.3888888888888888E-2</v>
      </c>
      <c r="BF31" s="80">
        <f t="shared" si="37"/>
        <v>0</v>
      </c>
      <c r="BH31">
        <v>5</v>
      </c>
      <c r="BI31" s="56">
        <f t="shared" si="38"/>
        <v>0</v>
      </c>
      <c r="BJ31" s="56">
        <f t="shared" si="38"/>
        <v>0</v>
      </c>
      <c r="BK31" s="56">
        <f t="shared" si="38"/>
        <v>0</v>
      </c>
      <c r="BL31" s="56">
        <f t="shared" si="38"/>
        <v>0</v>
      </c>
      <c r="BM31" s="56">
        <f t="shared" si="38"/>
        <v>1.9230769230769232E-2</v>
      </c>
      <c r="BO31">
        <v>0</v>
      </c>
      <c r="BP31" s="80">
        <f t="shared" si="39"/>
        <v>0.21568627450980393</v>
      </c>
      <c r="BQ31" s="80">
        <f t="shared" si="39"/>
        <v>0.26</v>
      </c>
      <c r="BR31" s="80">
        <f t="shared" si="39"/>
        <v>0.25</v>
      </c>
      <c r="BS31" s="80">
        <f t="shared" si="39"/>
        <v>0.22222222222222221</v>
      </c>
      <c r="BT31" s="80">
        <f t="shared" si="39"/>
        <v>0.32692307692307693</v>
      </c>
    </row>
    <row r="32" spans="1:72">
      <c r="A32" s="47" t="s">
        <v>442</v>
      </c>
      <c r="B32" s="94">
        <f t="shared" ref="B32:P32" si="41">B17</f>
        <v>0.22987217081965247</v>
      </c>
      <c r="C32" s="46">
        <f t="shared" si="41"/>
        <v>0.23079277744862159</v>
      </c>
      <c r="D32" s="46">
        <f t="shared" si="41"/>
        <v>0.31288134626740738</v>
      </c>
      <c r="E32" s="46">
        <f t="shared" si="41"/>
        <v>0.17215153276907466</v>
      </c>
      <c r="F32" s="87">
        <f t="shared" si="41"/>
        <v>0.25301293849766116</v>
      </c>
      <c r="G32" s="94">
        <f t="shared" si="41"/>
        <v>0.16078431372549018</v>
      </c>
      <c r="H32" s="46">
        <f t="shared" si="41"/>
        <v>0.1419686657006268</v>
      </c>
      <c r="I32" s="46">
        <f t="shared" si="41"/>
        <v>0.20647416048350559</v>
      </c>
      <c r="J32" s="46">
        <f t="shared" si="41"/>
        <v>0.13556267458665938</v>
      </c>
      <c r="K32" s="87">
        <f t="shared" si="41"/>
        <v>0.15738759508804107</v>
      </c>
      <c r="L32" s="46">
        <f t="shared" si="41"/>
        <v>0.29375140596160793</v>
      </c>
      <c r="M32" s="46">
        <f t="shared" si="41"/>
        <v>0.28946114610089002</v>
      </c>
      <c r="N32" s="46">
        <f t="shared" si="41"/>
        <v>0.30693733288049119</v>
      </c>
      <c r="O32" s="46">
        <f t="shared" si="41"/>
        <v>0.2153676802535415</v>
      </c>
      <c r="P32" s="46">
        <f t="shared" si="41"/>
        <v>0.32039213414103257</v>
      </c>
      <c r="S32" s="10">
        <v>30</v>
      </c>
      <c r="T32" s="78">
        <f>IF(LEFT(ザッケローニ!D31,1)="○",1,0)</f>
        <v>1</v>
      </c>
      <c r="U32" s="78">
        <f>IF(LEFT(ザッケローニ!D31,1)="△",1,0)</f>
        <v>0</v>
      </c>
      <c r="V32" s="78">
        <f>IF(LEFT(ザッケローニ!D31,1)="●",1,0)</f>
        <v>0</v>
      </c>
      <c r="W32" s="1">
        <f>IF(LEFT(岡田!D31,1)="○",1,0)</f>
        <v>0</v>
      </c>
      <c r="X32" s="1">
        <f>IF(LEFT(岡田!D31,1)="△",1,0)</f>
        <v>0</v>
      </c>
      <c r="Y32" s="1">
        <f>IF(LEFT(岡田!D31,1)="●",1,0)</f>
        <v>1</v>
      </c>
      <c r="AC32" s="2">
        <f>IF(LEFT(ジーコ!D31,1)="○",1,0)</f>
        <v>1</v>
      </c>
      <c r="AD32" s="2">
        <f>IF(LEFT(ジーコ!D31,1)="△",1,0)</f>
        <v>0</v>
      </c>
      <c r="AE32" s="2">
        <f>IF(LEFT(ジーコ!D31,1)="●",1,0)</f>
        <v>0</v>
      </c>
      <c r="AF32" s="3">
        <f>IF(LEFT(トルシエ!D31,1)="○",1,0)</f>
        <v>0</v>
      </c>
      <c r="AG32" s="3">
        <f>IF(LEFT(トルシエ!D31,1)="△",1,0)</f>
        <v>0</v>
      </c>
      <c r="AH32" s="3">
        <f>IF(LEFT(トルシエ!D31,1)="●",1,0)</f>
        <v>1</v>
      </c>
      <c r="AJ32" s="10">
        <v>30</v>
      </c>
      <c r="AK32" s="78">
        <f>VALUE(MID(ザッケローニ!D31,2,1))</f>
        <v>2</v>
      </c>
      <c r="AL32" s="78">
        <f>VALUE(MID(ザッケローニ!D31,4,1))</f>
        <v>1</v>
      </c>
      <c r="AM32" s="78">
        <f t="shared" si="20"/>
        <v>1</v>
      </c>
      <c r="AN32" s="1">
        <f>VALUE(MID(岡田!D31,2,1))</f>
        <v>0</v>
      </c>
      <c r="AO32" s="1">
        <f>VALUE(MID(岡田!D31,4,1))</f>
        <v>3</v>
      </c>
      <c r="AP32" s="1">
        <f t="shared" si="33"/>
        <v>-3</v>
      </c>
      <c r="AT32" s="2">
        <f>VALUE(MID(ジーコ!D31,2,1))</f>
        <v>1</v>
      </c>
      <c r="AU32" s="2">
        <f>VALUE(MID(ジーコ!D31,4,1))</f>
        <v>0</v>
      </c>
      <c r="AV32" s="2">
        <f t="shared" si="15"/>
        <v>1</v>
      </c>
      <c r="AW32" s="3">
        <f>VALUE(MID(トルシエ!D31,2,1))</f>
        <v>0</v>
      </c>
      <c r="AX32" s="3">
        <f>VALUE(MID(トルシエ!D31,4,1))</f>
        <v>1</v>
      </c>
      <c r="AY32" s="3">
        <f t="shared" si="16"/>
        <v>-1</v>
      </c>
      <c r="BA32">
        <v>6</v>
      </c>
      <c r="BB32" s="80">
        <f t="shared" si="37"/>
        <v>1.9607843137254902E-2</v>
      </c>
      <c r="BC32" s="80">
        <f t="shared" si="37"/>
        <v>0.02</v>
      </c>
      <c r="BD32" s="80">
        <f t="shared" si="37"/>
        <v>0</v>
      </c>
      <c r="BE32" s="80">
        <f t="shared" si="37"/>
        <v>1.3888888888888888E-2</v>
      </c>
      <c r="BF32" s="80">
        <f t="shared" si="37"/>
        <v>0</v>
      </c>
      <c r="BH32">
        <v>6</v>
      </c>
      <c r="BI32" s="56">
        <f t="shared" si="38"/>
        <v>0</v>
      </c>
      <c r="BJ32" s="56">
        <f t="shared" si="38"/>
        <v>0</v>
      </c>
      <c r="BK32" s="56">
        <f t="shared" si="38"/>
        <v>0</v>
      </c>
      <c r="BL32" s="56">
        <f t="shared" si="38"/>
        <v>0</v>
      </c>
      <c r="BM32" s="56">
        <f t="shared" si="38"/>
        <v>0</v>
      </c>
      <c r="BO32">
        <v>1</v>
      </c>
      <c r="BP32" s="80">
        <f t="shared" si="39"/>
        <v>0.33333333333333331</v>
      </c>
      <c r="BQ32" s="80">
        <f t="shared" si="39"/>
        <v>0.2</v>
      </c>
      <c r="BR32" s="80">
        <f t="shared" si="39"/>
        <v>0.1</v>
      </c>
      <c r="BS32" s="80">
        <f t="shared" si="39"/>
        <v>0.30555555555555558</v>
      </c>
      <c r="BT32" s="80">
        <f t="shared" si="39"/>
        <v>0.15384615384615385</v>
      </c>
    </row>
    <row r="33" spans="1:72" ht="15">
      <c r="A33" s="47" t="s">
        <v>424</v>
      </c>
      <c r="B33" s="85">
        <f t="shared" ref="B33:P33" si="42">B15-1</f>
        <v>50</v>
      </c>
      <c r="C33" s="42">
        <f t="shared" si="42"/>
        <v>49</v>
      </c>
      <c r="D33" s="42">
        <f t="shared" si="42"/>
        <v>19</v>
      </c>
      <c r="E33" s="42">
        <f t="shared" si="42"/>
        <v>71</v>
      </c>
      <c r="F33" s="25">
        <f t="shared" si="42"/>
        <v>51</v>
      </c>
      <c r="G33" s="85">
        <f t="shared" si="42"/>
        <v>50</v>
      </c>
      <c r="H33" s="42">
        <f t="shared" si="42"/>
        <v>49</v>
      </c>
      <c r="I33" s="42">
        <f t="shared" si="42"/>
        <v>19</v>
      </c>
      <c r="J33" s="42">
        <f t="shared" si="42"/>
        <v>71</v>
      </c>
      <c r="K33" s="25">
        <f t="shared" si="42"/>
        <v>51</v>
      </c>
      <c r="L33" s="42">
        <f t="shared" si="42"/>
        <v>50</v>
      </c>
      <c r="M33" s="42">
        <f t="shared" si="42"/>
        <v>49</v>
      </c>
      <c r="N33" s="42">
        <f t="shared" si="42"/>
        <v>19</v>
      </c>
      <c r="O33" s="42">
        <f t="shared" si="42"/>
        <v>71</v>
      </c>
      <c r="P33" s="42">
        <f t="shared" si="42"/>
        <v>51</v>
      </c>
      <c r="S33" s="10">
        <v>31</v>
      </c>
      <c r="T33" s="78">
        <f>IF(LEFT(ザッケローニ!D32,1)="○",1,0)</f>
        <v>1</v>
      </c>
      <c r="U33" s="78">
        <f>IF(LEFT(ザッケローニ!D32,1)="△",1,0)</f>
        <v>0</v>
      </c>
      <c r="V33" s="78">
        <f>IF(LEFT(ザッケローニ!D32,1)="●",1,0)</f>
        <v>0</v>
      </c>
      <c r="W33" s="1">
        <f>IF(LEFT(岡田!D32,1)="○",1,0)</f>
        <v>1</v>
      </c>
      <c r="X33" s="1">
        <f>IF(LEFT(岡田!D32,1)="△",1,0)</f>
        <v>0</v>
      </c>
      <c r="Y33" s="1">
        <f>IF(LEFT(岡田!D32,1)="●",1,0)</f>
        <v>0</v>
      </c>
      <c r="AC33" s="2">
        <f>IF(LEFT(ジーコ!D32,1)="○",1,0)</f>
        <v>1</v>
      </c>
      <c r="AD33" s="2">
        <f>IF(LEFT(ジーコ!D32,1)="△",1,0)</f>
        <v>0</v>
      </c>
      <c r="AE33" s="2">
        <f>IF(LEFT(ジーコ!D32,1)="●",1,0)</f>
        <v>0</v>
      </c>
      <c r="AF33" s="3">
        <f>IF(LEFT(トルシエ!D32,1)="○",1,0)</f>
        <v>1</v>
      </c>
      <c r="AG33" s="3">
        <f>IF(LEFT(トルシエ!D32,1)="△",1,0)</f>
        <v>0</v>
      </c>
      <c r="AH33" s="3">
        <f>IF(LEFT(トルシエ!D32,1)="●",1,0)</f>
        <v>0</v>
      </c>
      <c r="AJ33" s="10">
        <v>31</v>
      </c>
      <c r="AK33" s="78">
        <f>VALUE(MID(ザッケローニ!D32,2,1))</f>
        <v>3</v>
      </c>
      <c r="AL33" s="78">
        <f>VALUE(MID(ザッケローニ!D32,4,1))</f>
        <v>0</v>
      </c>
      <c r="AM33" s="78">
        <f t="shared" si="20"/>
        <v>3</v>
      </c>
      <c r="AN33" s="1">
        <f>VALUE(MID(岡田!D32,2,1))</f>
        <v>4</v>
      </c>
      <c r="AO33" s="1">
        <f>VALUE(MID(岡田!D32,4,1))</f>
        <v>3</v>
      </c>
      <c r="AP33" s="1">
        <f t="shared" si="33"/>
        <v>1</v>
      </c>
      <c r="AT33" s="2">
        <f>VALUE(MID(ジーコ!D32,2,1))</f>
        <v>4</v>
      </c>
      <c r="AU33" s="2">
        <f>VALUE(MID(ジーコ!D32,4,1))</f>
        <v>1</v>
      </c>
      <c r="AV33" s="2">
        <f t="shared" si="15"/>
        <v>3</v>
      </c>
      <c r="AW33" s="3">
        <f>VALUE(MID(トルシエ!D32,2,1))</f>
        <v>3</v>
      </c>
      <c r="AX33" s="3">
        <f>VALUE(MID(トルシエ!D32,4,1))</f>
        <v>0</v>
      </c>
      <c r="AY33" s="3">
        <f t="shared" si="16"/>
        <v>3</v>
      </c>
      <c r="BA33">
        <v>7</v>
      </c>
      <c r="BB33" s="80">
        <f t="shared" si="37"/>
        <v>0</v>
      </c>
      <c r="BC33" s="80">
        <f t="shared" si="37"/>
        <v>0</v>
      </c>
      <c r="BD33" s="80">
        <f t="shared" si="37"/>
        <v>0</v>
      </c>
      <c r="BE33" s="80">
        <f t="shared" si="37"/>
        <v>1.3888888888888888E-2</v>
      </c>
      <c r="BF33" s="80">
        <f t="shared" si="37"/>
        <v>0</v>
      </c>
      <c r="BH33">
        <v>7</v>
      </c>
      <c r="BI33" s="56">
        <f t="shared" si="38"/>
        <v>0</v>
      </c>
      <c r="BJ33" s="56">
        <f t="shared" si="38"/>
        <v>0</v>
      </c>
      <c r="BK33" s="56">
        <f t="shared" si="38"/>
        <v>0</v>
      </c>
      <c r="BL33" s="56">
        <f t="shared" si="38"/>
        <v>0</v>
      </c>
      <c r="BM33" s="56">
        <f t="shared" si="38"/>
        <v>0</v>
      </c>
      <c r="BO33">
        <v>2</v>
      </c>
      <c r="BP33" s="80">
        <f t="shared" si="39"/>
        <v>7.8431372549019607E-2</v>
      </c>
      <c r="BQ33" s="80">
        <f t="shared" si="39"/>
        <v>0.08</v>
      </c>
      <c r="BR33" s="80">
        <f t="shared" si="39"/>
        <v>0.35</v>
      </c>
      <c r="BS33" s="80">
        <f t="shared" si="39"/>
        <v>8.3333333333333329E-2</v>
      </c>
      <c r="BT33" s="80">
        <f t="shared" si="39"/>
        <v>0.13461538461538461</v>
      </c>
    </row>
    <row r="34" spans="1:72">
      <c r="A34" s="47" t="s">
        <v>431</v>
      </c>
      <c r="B34" s="95">
        <f t="shared" ref="B34" si="43">TINV(5%,B33)</f>
        <v>2.0085591121007611</v>
      </c>
      <c r="C34" s="51">
        <f t="shared" ref="C34:P34" si="44">TINV(5%,C33)</f>
        <v>2.0095752371292388</v>
      </c>
      <c r="D34" s="51">
        <f t="shared" si="44"/>
        <v>2.0930240544083096</v>
      </c>
      <c r="E34" s="51">
        <f t="shared" si="44"/>
        <v>1.9939433678456266</v>
      </c>
      <c r="F34" s="88">
        <f t="shared" si="44"/>
        <v>2.007583770315835</v>
      </c>
      <c r="G34" s="95">
        <f t="shared" ref="G34" si="45">TINV(5%,G33)</f>
        <v>2.0085591121007611</v>
      </c>
      <c r="H34" s="51">
        <f t="shared" si="44"/>
        <v>2.0095752371292388</v>
      </c>
      <c r="I34" s="51">
        <f t="shared" si="44"/>
        <v>2.0930240544083096</v>
      </c>
      <c r="J34" s="51">
        <f t="shared" si="44"/>
        <v>1.9939433678456266</v>
      </c>
      <c r="K34" s="88">
        <f t="shared" si="44"/>
        <v>2.007583770315835</v>
      </c>
      <c r="L34" s="51">
        <f t="shared" ref="L34" si="46">TINV(5%,L33)</f>
        <v>2.0085591121007611</v>
      </c>
      <c r="M34" s="51">
        <f t="shared" si="44"/>
        <v>2.0095752371292388</v>
      </c>
      <c r="N34" s="51">
        <f t="shared" si="44"/>
        <v>2.0930240544083096</v>
      </c>
      <c r="O34" s="51">
        <f t="shared" si="44"/>
        <v>1.9939433678456266</v>
      </c>
      <c r="P34" s="51">
        <f t="shared" si="44"/>
        <v>2.007583770315835</v>
      </c>
      <c r="S34" s="10">
        <v>32</v>
      </c>
      <c r="T34" s="78">
        <f>IF(LEFT(ザッケローニ!D33,1)="○",1,0)</f>
        <v>1</v>
      </c>
      <c r="U34" s="78">
        <f>IF(LEFT(ザッケローニ!D33,1)="△",1,0)</f>
        <v>0</v>
      </c>
      <c r="V34" s="78">
        <f>IF(LEFT(ザッケローニ!D33,1)="●",1,0)</f>
        <v>0</v>
      </c>
      <c r="W34" s="1">
        <f>IF(LEFT(岡田!D33,1)="○",1,0)</f>
        <v>1</v>
      </c>
      <c r="X34" s="1">
        <f>IF(LEFT(岡田!D33,1)="△",1,0)</f>
        <v>0</v>
      </c>
      <c r="Y34" s="1">
        <f>IF(LEFT(岡田!D33,1)="●",1,0)</f>
        <v>0</v>
      </c>
      <c r="AC34" s="2">
        <f>IF(LEFT(ジーコ!D33,1)="○",1,0)</f>
        <v>0</v>
      </c>
      <c r="AD34" s="2">
        <f>IF(LEFT(ジーコ!D33,1)="△",1,0)</f>
        <v>1</v>
      </c>
      <c r="AE34" s="2">
        <f>IF(LEFT(ジーコ!D33,1)="●",1,0)</f>
        <v>0</v>
      </c>
      <c r="AF34" s="3">
        <f>IF(LEFT(トルシエ!D33,1)="○",1,0)</f>
        <v>1</v>
      </c>
      <c r="AG34" s="3">
        <f>IF(LEFT(トルシエ!D33,1)="△",1,0)</f>
        <v>0</v>
      </c>
      <c r="AH34" s="3">
        <f>IF(LEFT(トルシエ!D33,1)="●",1,0)</f>
        <v>0</v>
      </c>
      <c r="AJ34" s="10">
        <v>32</v>
      </c>
      <c r="AK34" s="78">
        <f>VALUE(MID(ザッケローニ!D33,2,1))</f>
        <v>2</v>
      </c>
      <c r="AL34" s="78">
        <f>VALUE(MID(ザッケローニ!D33,4,1))</f>
        <v>1</v>
      </c>
      <c r="AM34" s="78">
        <f t="shared" si="20"/>
        <v>1</v>
      </c>
      <c r="AN34" s="1">
        <f>VALUE(MID(岡田!D33,2,1))</f>
        <v>6</v>
      </c>
      <c r="AO34" s="1">
        <f>VALUE(MID(岡田!D33,4,1))</f>
        <v>0</v>
      </c>
      <c r="AP34" s="1">
        <f t="shared" si="33"/>
        <v>6</v>
      </c>
      <c r="AT34" s="2">
        <f>VALUE(MID(ジーコ!D33,2,1))</f>
        <v>0</v>
      </c>
      <c r="AU34" s="2">
        <f>VALUE(MID(ジーコ!D33,4,1))</f>
        <v>0</v>
      </c>
      <c r="AV34" s="2">
        <f t="shared" si="15"/>
        <v>0</v>
      </c>
      <c r="AW34" s="3">
        <f>VALUE(MID(トルシエ!D33,2,1))</f>
        <v>2</v>
      </c>
      <c r="AX34" s="3">
        <f>VALUE(MID(トルシエ!D33,4,1))</f>
        <v>0</v>
      </c>
      <c r="AY34" s="3">
        <f t="shared" si="16"/>
        <v>2</v>
      </c>
      <c r="BA34">
        <v>8</v>
      </c>
      <c r="BB34" s="80">
        <f t="shared" si="37"/>
        <v>1.9607843137254902E-2</v>
      </c>
      <c r="BC34" s="80">
        <f t="shared" si="37"/>
        <v>0</v>
      </c>
      <c r="BD34" s="80">
        <f t="shared" si="37"/>
        <v>0</v>
      </c>
      <c r="BE34" s="80">
        <f t="shared" si="37"/>
        <v>0</v>
      </c>
      <c r="BF34" s="80">
        <f t="shared" si="37"/>
        <v>1.9230769230769232E-2</v>
      </c>
      <c r="BH34">
        <v>8</v>
      </c>
      <c r="BI34" s="56">
        <f t="shared" si="38"/>
        <v>0</v>
      </c>
      <c r="BJ34" s="56">
        <f t="shared" si="38"/>
        <v>0</v>
      </c>
      <c r="BK34" s="56">
        <f t="shared" si="38"/>
        <v>0</v>
      </c>
      <c r="BL34" s="56">
        <f t="shared" si="38"/>
        <v>0</v>
      </c>
      <c r="BM34" s="56">
        <f t="shared" si="38"/>
        <v>0</v>
      </c>
      <c r="BO34">
        <v>3</v>
      </c>
      <c r="BP34" s="80">
        <f t="shared" si="39"/>
        <v>7.8431372549019607E-2</v>
      </c>
      <c r="BQ34" s="80">
        <f t="shared" si="39"/>
        <v>0.12</v>
      </c>
      <c r="BR34" s="80">
        <f t="shared" si="39"/>
        <v>0.15</v>
      </c>
      <c r="BS34" s="80">
        <f t="shared" si="39"/>
        <v>5.5555555555555552E-2</v>
      </c>
      <c r="BT34" s="80">
        <f t="shared" si="39"/>
        <v>0.11538461538461539</v>
      </c>
    </row>
    <row r="35" spans="1:72">
      <c r="A35" s="47" t="s">
        <v>364</v>
      </c>
      <c r="B35" s="96">
        <f>B31+B32*B34</f>
        <v>2.3048490982201564</v>
      </c>
      <c r="C35" s="50">
        <f>C31+C32*C34</f>
        <v>2.1637954504690295</v>
      </c>
      <c r="D35" s="50">
        <f>D31+D32*D34</f>
        <v>2.4548681839133391</v>
      </c>
      <c r="E35" s="50">
        <f>E31+E32*E34</f>
        <v>1.9265937403626887</v>
      </c>
      <c r="F35" s="86">
        <f>F31+F32*F34</f>
        <v>2.1617908228539768</v>
      </c>
      <c r="G35" s="96">
        <f t="shared" ref="G35:P35" si="47">G$31+TINV(5%,$D$3-1)*(G$12/$D$3)^0.5</f>
        <v>1.5766037131998736</v>
      </c>
      <c r="H35" s="50">
        <f t="shared" si="47"/>
        <v>1.2898256513437247</v>
      </c>
      <c r="I35" s="50">
        <f t="shared" si="47"/>
        <v>1.1321553845057388</v>
      </c>
      <c r="J35" s="50">
        <f t="shared" si="47"/>
        <v>1.5105733145953624</v>
      </c>
      <c r="K35" s="86">
        <f t="shared" si="47"/>
        <v>1.454244298853943</v>
      </c>
      <c r="L35" s="50">
        <f t="shared" si="47"/>
        <v>1.7857243626846777</v>
      </c>
      <c r="M35" s="50">
        <f t="shared" si="47"/>
        <v>1.8379316029660435</v>
      </c>
      <c r="N35" s="50">
        <f t="shared" si="47"/>
        <v>1.7424272209147986</v>
      </c>
      <c r="O35" s="50">
        <f t="shared" si="47"/>
        <v>1.4663865494268815</v>
      </c>
      <c r="P35" s="50">
        <f t="shared" si="47"/>
        <v>1.8120606058365807</v>
      </c>
      <c r="S35" s="10">
        <v>33</v>
      </c>
      <c r="T35" s="78">
        <f>IF(LEFT(ザッケローニ!D34,1)="○",1,0)</f>
        <v>0</v>
      </c>
      <c r="U35" s="78">
        <f>IF(LEFT(ザッケローニ!D34,1)="△",1,0)</f>
        <v>0</v>
      </c>
      <c r="V35" s="78">
        <f>IF(LEFT(ザッケローニ!D34,1)="●",1,0)</f>
        <v>1</v>
      </c>
      <c r="W35" s="1">
        <f>IF(LEFT(岡田!D34,1)="○",1,0)</f>
        <v>1</v>
      </c>
      <c r="X35" s="1">
        <f>IF(LEFT(岡田!D34,1)="△",1,0)</f>
        <v>0</v>
      </c>
      <c r="Y35" s="1">
        <f>IF(LEFT(岡田!D34,1)="●",1,0)</f>
        <v>0</v>
      </c>
      <c r="AC35" s="2">
        <f>IF(LEFT(ジーコ!D34,1)="○",1,0)</f>
        <v>1</v>
      </c>
      <c r="AD35" s="2">
        <f>IF(LEFT(ジーコ!D34,1)="△",1,0)</f>
        <v>0</v>
      </c>
      <c r="AE35" s="2">
        <f>IF(LEFT(ジーコ!D34,1)="●",1,0)</f>
        <v>0</v>
      </c>
      <c r="AF35" s="3">
        <f>IF(LEFT(トルシエ!D34,1)="○",1,0)</f>
        <v>0</v>
      </c>
      <c r="AG35" s="3">
        <f>IF(LEFT(トルシエ!D34,1)="△",1,0)</f>
        <v>1</v>
      </c>
      <c r="AH35" s="3">
        <f>IF(LEFT(トルシエ!D34,1)="●",1,0)</f>
        <v>0</v>
      </c>
      <c r="AJ35" s="10">
        <v>33</v>
      </c>
      <c r="AK35" s="78">
        <f>VALUE(MID(ザッケローニ!D34,2,1))</f>
        <v>1</v>
      </c>
      <c r="AL35" s="78">
        <f>VALUE(MID(ザッケローニ!D34,4,1))</f>
        <v>2</v>
      </c>
      <c r="AM35" s="78">
        <f t="shared" si="20"/>
        <v>-1</v>
      </c>
      <c r="AN35" s="1">
        <f>VALUE(MID(岡田!D34,2,1))</f>
        <v>2</v>
      </c>
      <c r="AO35" s="1">
        <f>VALUE(MID(岡田!D34,4,1))</f>
        <v>0</v>
      </c>
      <c r="AP35" s="1">
        <f t="shared" si="33"/>
        <v>2</v>
      </c>
      <c r="AT35" s="2">
        <f>VALUE(MID(ジーコ!D34,2,1))</f>
        <v>1</v>
      </c>
      <c r="AU35" s="2">
        <f>VALUE(MID(ジーコ!D34,4,1))</f>
        <v>1</v>
      </c>
      <c r="AV35" s="2">
        <f t="shared" si="15"/>
        <v>0</v>
      </c>
      <c r="AW35" s="3">
        <f>VALUE(MID(トルシエ!D34,2,1))</f>
        <v>1</v>
      </c>
      <c r="AX35" s="3">
        <f>VALUE(MID(トルシエ!D34,4,1))</f>
        <v>1</v>
      </c>
      <c r="AY35" s="3">
        <f t="shared" si="16"/>
        <v>0</v>
      </c>
      <c r="BA35">
        <v>9</v>
      </c>
      <c r="BB35" s="80">
        <f t="shared" si="37"/>
        <v>0</v>
      </c>
      <c r="BC35" s="80">
        <f t="shared" si="37"/>
        <v>0</v>
      </c>
      <c r="BD35" s="80">
        <f t="shared" si="37"/>
        <v>0</v>
      </c>
      <c r="BE35" s="80">
        <f t="shared" si="37"/>
        <v>0</v>
      </c>
      <c r="BF35" s="80">
        <f t="shared" si="37"/>
        <v>1.9230769230769232E-2</v>
      </c>
      <c r="BH35">
        <v>9</v>
      </c>
      <c r="BI35" s="56">
        <f t="shared" si="38"/>
        <v>0</v>
      </c>
      <c r="BJ35" s="56">
        <f t="shared" si="38"/>
        <v>0</v>
      </c>
      <c r="BK35" s="56">
        <f t="shared" si="38"/>
        <v>0</v>
      </c>
      <c r="BL35" s="56">
        <f t="shared" si="38"/>
        <v>0</v>
      </c>
      <c r="BM35" s="56">
        <f t="shared" si="38"/>
        <v>0</v>
      </c>
      <c r="BO35">
        <v>4</v>
      </c>
      <c r="BP35" s="80">
        <f t="shared" si="39"/>
        <v>1.9607843137254902E-2</v>
      </c>
      <c r="BQ35" s="80">
        <f t="shared" si="39"/>
        <v>0.08</v>
      </c>
      <c r="BR35" s="80">
        <f t="shared" si="39"/>
        <v>0</v>
      </c>
      <c r="BS35" s="80">
        <f t="shared" si="39"/>
        <v>4.1666666666666664E-2</v>
      </c>
      <c r="BT35" s="80">
        <f t="shared" si="39"/>
        <v>1.9230769230769232E-2</v>
      </c>
    </row>
    <row r="36" spans="1:72">
      <c r="A36" s="47" t="s">
        <v>365</v>
      </c>
      <c r="B36" s="96">
        <f t="shared" ref="B36" si="48">B31-B34*B32</f>
        <v>1.381425411583765</v>
      </c>
      <c r="C36" s="50">
        <f t="shared" ref="C36:P36" si="49">C31-C34*C32</f>
        <v>1.2362045495309706</v>
      </c>
      <c r="D36" s="50">
        <f t="shared" si="49"/>
        <v>1.1451318160866608</v>
      </c>
      <c r="E36" s="50">
        <f t="shared" si="49"/>
        <v>1.2400729263039778</v>
      </c>
      <c r="F36" s="86">
        <f t="shared" si="49"/>
        <v>1.1459014848383307</v>
      </c>
      <c r="G36" s="96">
        <f t="shared" ref="G36" si="50">G31-G34*G32</f>
        <v>0.71627088785830906</v>
      </c>
      <c r="H36" s="50">
        <f t="shared" si="49"/>
        <v>0.53470328495974129</v>
      </c>
      <c r="I36" s="50">
        <f t="shared" si="49"/>
        <v>0.26784461549426108</v>
      </c>
      <c r="J36" s="50">
        <f t="shared" si="49"/>
        <v>0.70191792630273786</v>
      </c>
      <c r="K36" s="86">
        <f t="shared" si="49"/>
        <v>0.60710814152913173</v>
      </c>
      <c r="L36" s="50">
        <f t="shared" ref="L36" si="51">L31-L34*L32</f>
        <v>0.2139045054908536</v>
      </c>
      <c r="M36" s="50">
        <f t="shared" si="49"/>
        <v>0.29830604868460275</v>
      </c>
      <c r="N36" s="50">
        <f t="shared" si="49"/>
        <v>0.45757277908520144</v>
      </c>
      <c r="O36" s="50">
        <f t="shared" si="49"/>
        <v>0.18168015342126453</v>
      </c>
      <c r="P36" s="50">
        <f t="shared" si="49"/>
        <v>8.7555182130839793E-2</v>
      </c>
      <c r="S36" s="10">
        <v>34</v>
      </c>
      <c r="T36" s="78">
        <f>IF(LEFT(ザッケローニ!D35,1)="○",1,0)</f>
        <v>0</v>
      </c>
      <c r="U36" s="78">
        <f>IF(LEFT(ザッケローニ!D35,1)="△",1,0)</f>
        <v>0</v>
      </c>
      <c r="V36" s="78">
        <f>IF(LEFT(ザッケローニ!D35,1)="●",1,0)</f>
        <v>1</v>
      </c>
      <c r="W36" s="1">
        <f>IF(LEFT(岡田!D35,1)="○",1,0)</f>
        <v>1</v>
      </c>
      <c r="X36" s="1">
        <f>IF(LEFT(岡田!D35,1)="△",1,0)</f>
        <v>0</v>
      </c>
      <c r="Y36" s="1">
        <f>IF(LEFT(岡田!D35,1)="●",1,0)</f>
        <v>0</v>
      </c>
      <c r="AC36" s="2">
        <f>IF(LEFT(ジーコ!D35,1)="○",1,0)</f>
        <v>1</v>
      </c>
      <c r="AD36" s="2">
        <f>IF(LEFT(ジーコ!D35,1)="△",1,0)</f>
        <v>0</v>
      </c>
      <c r="AE36" s="2">
        <f>IF(LEFT(ジーコ!D35,1)="●",1,0)</f>
        <v>0</v>
      </c>
      <c r="AF36" s="3">
        <f>IF(LEFT(トルシエ!D35,1)="○",1,0)</f>
        <v>1</v>
      </c>
      <c r="AG36" s="3">
        <f>IF(LEFT(トルシエ!D35,1)="△",1,0)</f>
        <v>0</v>
      </c>
      <c r="AH36" s="3">
        <f>IF(LEFT(トルシエ!D35,1)="●",1,0)</f>
        <v>0</v>
      </c>
      <c r="AJ36" s="10">
        <v>34</v>
      </c>
      <c r="AK36" s="78">
        <f>VALUE(MID(ザッケローニ!D35,2,1))</f>
        <v>0</v>
      </c>
      <c r="AL36" s="78">
        <f>VALUE(MID(ザッケローニ!D35,4,1))</f>
        <v>2</v>
      </c>
      <c r="AM36" s="78">
        <f t="shared" ref="AM36:AM53" si="52">AK36-AL36</f>
        <v>-2</v>
      </c>
      <c r="AN36" s="1">
        <f>VALUE(MID(岡田!D35,2,1))</f>
        <v>5</v>
      </c>
      <c r="AO36" s="1">
        <f>VALUE(MID(岡田!D35,4,1))</f>
        <v>0</v>
      </c>
      <c r="AP36" s="1">
        <f t="shared" si="33"/>
        <v>5</v>
      </c>
      <c r="AT36" s="2">
        <f>VALUE(MID(ジーコ!D35,2,1))</f>
        <v>4</v>
      </c>
      <c r="AU36" s="2">
        <f>VALUE(MID(ジーコ!D35,4,1))</f>
        <v>3</v>
      </c>
      <c r="AV36" s="2">
        <f t="shared" si="15"/>
        <v>1</v>
      </c>
      <c r="AW36" s="3">
        <f>VALUE(MID(トルシエ!D35,2,1))</f>
        <v>1</v>
      </c>
      <c r="AX36" s="3">
        <f>VALUE(MID(トルシエ!D35,4,1))</f>
        <v>0</v>
      </c>
      <c r="AY36" s="3">
        <f t="shared" si="16"/>
        <v>1</v>
      </c>
      <c r="BO36">
        <v>5</v>
      </c>
      <c r="BP36" s="80">
        <f t="shared" si="39"/>
        <v>1.9607843137254902E-2</v>
      </c>
      <c r="BQ36" s="80">
        <f t="shared" si="39"/>
        <v>0.02</v>
      </c>
      <c r="BR36" s="80">
        <f t="shared" si="39"/>
        <v>0</v>
      </c>
      <c r="BS36" s="80">
        <f t="shared" si="39"/>
        <v>0</v>
      </c>
      <c r="BT36" s="80">
        <f t="shared" si="39"/>
        <v>0</v>
      </c>
    </row>
    <row r="37" spans="1:72">
      <c r="A37" s="47" t="s">
        <v>432</v>
      </c>
      <c r="B37" s="95">
        <f t="shared" ref="B37" si="53">TINV(10%,B33)</f>
        <v>1.6759050251630967</v>
      </c>
      <c r="C37" s="51">
        <f t="shared" ref="C37:P37" si="54">TINV(10%,C33)</f>
        <v>1.6765508926168529</v>
      </c>
      <c r="D37" s="51">
        <f t="shared" si="54"/>
        <v>1.7291328115213698</v>
      </c>
      <c r="E37" s="51">
        <f t="shared" si="54"/>
        <v>1.6665996583285314</v>
      </c>
      <c r="F37" s="88">
        <f t="shared" si="54"/>
        <v>1.6752849504249088</v>
      </c>
      <c r="G37" s="95">
        <f t="shared" ref="G37" si="55">TINV(10%,G33)</f>
        <v>1.6759050251630967</v>
      </c>
      <c r="H37" s="51">
        <f t="shared" si="54"/>
        <v>1.6765508926168529</v>
      </c>
      <c r="I37" s="51">
        <f t="shared" si="54"/>
        <v>1.7291328115213698</v>
      </c>
      <c r="J37" s="51">
        <f t="shared" si="54"/>
        <v>1.6665996583285314</v>
      </c>
      <c r="K37" s="88">
        <f t="shared" si="54"/>
        <v>1.6752849504249088</v>
      </c>
      <c r="L37" s="51">
        <f t="shared" ref="L37" si="56">TINV(10%,L33)</f>
        <v>1.6759050251630967</v>
      </c>
      <c r="M37" s="51">
        <f t="shared" si="54"/>
        <v>1.6765508926168529</v>
      </c>
      <c r="N37" s="51">
        <f t="shared" si="54"/>
        <v>1.7291328115213698</v>
      </c>
      <c r="O37" s="51">
        <f t="shared" si="54"/>
        <v>1.6665996583285314</v>
      </c>
      <c r="P37" s="51">
        <f t="shared" si="54"/>
        <v>1.6752849504249088</v>
      </c>
      <c r="S37" s="10">
        <v>35</v>
      </c>
      <c r="T37" s="78">
        <f>IF(LEFT(ザッケローニ!D36,1)="○",1,0)</f>
        <v>0</v>
      </c>
      <c r="U37" s="78">
        <f>IF(LEFT(ザッケローニ!D36,1)="△",1,0)</f>
        <v>1</v>
      </c>
      <c r="V37" s="78">
        <f>IF(LEFT(ザッケローニ!D36,1)="●",1,0)</f>
        <v>0</v>
      </c>
      <c r="W37" s="1">
        <f>IF(LEFT(岡田!D36,1)="○",1,0)</f>
        <v>0</v>
      </c>
      <c r="X37" s="1">
        <f>IF(LEFT(岡田!D36,1)="△",1,0)</f>
        <v>1</v>
      </c>
      <c r="Y37" s="1">
        <f>IF(LEFT(岡田!D36,1)="●",1,0)</f>
        <v>0</v>
      </c>
      <c r="AC37" s="2">
        <f>IF(LEFT(ジーコ!D36,1)="○",1,0)</f>
        <v>1</v>
      </c>
      <c r="AD37" s="2">
        <f>IF(LEFT(ジーコ!D36,1)="△",1,0)</f>
        <v>0</v>
      </c>
      <c r="AE37" s="2">
        <f>IF(LEFT(ジーコ!D36,1)="●",1,0)</f>
        <v>0</v>
      </c>
      <c r="AF37" s="3">
        <f>IF(LEFT(トルシエ!D36,1)="○",1,0)</f>
        <v>0</v>
      </c>
      <c r="AG37" s="3">
        <f>IF(LEFT(トルシエ!D36,1)="△",1,0)</f>
        <v>0</v>
      </c>
      <c r="AH37" s="3">
        <f>IF(LEFT(トルシエ!D36,1)="●",1,0)</f>
        <v>1</v>
      </c>
      <c r="AJ37" s="10">
        <v>35</v>
      </c>
      <c r="AK37" s="78">
        <f>VALUE(MID(ザッケローニ!D36,2,1))</f>
        <v>1</v>
      </c>
      <c r="AL37" s="78">
        <f>VALUE(MID(ザッケローニ!D36,4,1))</f>
        <v>1</v>
      </c>
      <c r="AM37" s="78">
        <f t="shared" si="52"/>
        <v>0</v>
      </c>
      <c r="AN37" s="1">
        <f>VALUE(MID(岡田!D36,2,1))</f>
        <v>0</v>
      </c>
      <c r="AO37" s="1">
        <f>VALUE(MID(岡田!D36,4,1))</f>
        <v>0</v>
      </c>
      <c r="AP37" s="1">
        <f t="shared" si="33"/>
        <v>0</v>
      </c>
      <c r="AT37" s="2">
        <f>VALUE(MID(ジーコ!D36,2,1))</f>
        <v>3</v>
      </c>
      <c r="AU37" s="2">
        <f>VALUE(MID(ジーコ!D36,4,1))</f>
        <v>1</v>
      </c>
      <c r="AV37" s="2">
        <f t="shared" si="15"/>
        <v>2</v>
      </c>
      <c r="AW37" s="3">
        <f>VALUE(MID(トルシエ!D36,2,1))</f>
        <v>0</v>
      </c>
      <c r="AX37" s="3">
        <f>VALUE(MID(トルシエ!D36,4,1))</f>
        <v>1</v>
      </c>
      <c r="AY37" s="3">
        <f t="shared" si="16"/>
        <v>-1</v>
      </c>
      <c r="BO37">
        <v>6</v>
      </c>
      <c r="BP37" s="80">
        <f t="shared" si="39"/>
        <v>1.9607843137254902E-2</v>
      </c>
      <c r="BQ37" s="80">
        <f t="shared" si="39"/>
        <v>0.02</v>
      </c>
      <c r="BR37" s="80">
        <f t="shared" si="39"/>
        <v>0</v>
      </c>
      <c r="BS37" s="80">
        <f t="shared" si="39"/>
        <v>1.3888888888888888E-2</v>
      </c>
      <c r="BT37" s="80">
        <f t="shared" si="39"/>
        <v>0</v>
      </c>
    </row>
    <row r="38" spans="1:72">
      <c r="A38" s="47" t="s">
        <v>366</v>
      </c>
      <c r="B38" s="96">
        <f t="shared" ref="B38" si="57">B31+B32*B37</f>
        <v>2.2283811811237659</v>
      </c>
      <c r="C38" s="50">
        <f t="shared" ref="C38:P38" si="58">C31+C32*C37</f>
        <v>2.0869358370410094</v>
      </c>
      <c r="D38" s="50">
        <f t="shared" si="58"/>
        <v>2.3410134019439535</v>
      </c>
      <c r="E38" s="50">
        <f t="shared" si="58"/>
        <v>1.870241019027006</v>
      </c>
      <c r="F38" s="86">
        <f t="shared" si="58"/>
        <v>2.0777149219740685</v>
      </c>
      <c r="G38" s="96">
        <f t="shared" ref="G38" si="59">G31+G32*G37</f>
        <v>1.3086749256144588</v>
      </c>
      <c r="H38" s="50">
        <f t="shared" si="58"/>
        <v>1.0580176932040093</v>
      </c>
      <c r="I38" s="50">
        <f t="shared" si="58"/>
        <v>1.0570212456233585</v>
      </c>
      <c r="J38" s="50">
        <f t="shared" si="58"/>
        <v>1.1981509293704506</v>
      </c>
      <c r="K38" s="86">
        <f t="shared" si="58"/>
        <v>1.1867459925114876</v>
      </c>
      <c r="L38" s="50">
        <f t="shared" ref="L38" si="60">L31+L32*L37</f>
        <v>1.2962210260272347</v>
      </c>
      <c r="M38" s="50">
        <f t="shared" si="58"/>
        <v>1.3652963428733444</v>
      </c>
      <c r="N38" s="50">
        <f t="shared" si="58"/>
        <v>1.6307354133645144</v>
      </c>
      <c r="O38" s="50">
        <f t="shared" si="58"/>
        <v>0.97004281343667187</v>
      </c>
      <c r="P38" s="50">
        <f t="shared" si="58"/>
        <v>1.2675173513302211</v>
      </c>
      <c r="S38" s="10">
        <v>36</v>
      </c>
      <c r="T38" s="78">
        <f>IF(LEFT(ザッケローニ!D37,1)="○",1,0)</f>
        <v>1</v>
      </c>
      <c r="U38" s="78">
        <f>IF(LEFT(ザッケローニ!D37,1)="△",1,0)</f>
        <v>0</v>
      </c>
      <c r="V38" s="78">
        <f>IF(LEFT(ザッケローニ!D37,1)="●",1,0)</f>
        <v>0</v>
      </c>
      <c r="W38" s="1">
        <f>IF(LEFT(岡田!D37,1)="○",1,0)</f>
        <v>1</v>
      </c>
      <c r="X38" s="1">
        <f>IF(LEFT(岡田!D37,1)="△",1,0)</f>
        <v>0</v>
      </c>
      <c r="Y38" s="1">
        <f>IF(LEFT(岡田!D37,1)="●",1,0)</f>
        <v>0</v>
      </c>
      <c r="AC38" s="2">
        <f>IF(LEFT(ジーコ!D37,1)="○",1,0)</f>
        <v>0</v>
      </c>
      <c r="AD38" s="2">
        <f>IF(LEFT(ジーコ!D37,1)="△",1,0)</f>
        <v>0</v>
      </c>
      <c r="AE38" s="2">
        <f>IF(LEFT(ジーコ!D37,1)="●",1,0)</f>
        <v>1</v>
      </c>
      <c r="AF38" s="3">
        <f>IF(LEFT(トルシエ!D37,1)="○",1,0)</f>
        <v>1</v>
      </c>
      <c r="AG38" s="3">
        <f>IF(LEFT(トルシエ!D37,1)="△",1,0)</f>
        <v>0</v>
      </c>
      <c r="AH38" s="3">
        <f>IF(LEFT(トルシエ!D37,1)="●",1,0)</f>
        <v>0</v>
      </c>
      <c r="AJ38" s="10">
        <v>36</v>
      </c>
      <c r="AK38" s="78">
        <f>VALUE(MID(ザッケローニ!D37,2,1))</f>
        <v>1</v>
      </c>
      <c r="AL38" s="78">
        <f>VALUE(MID(ザッケローニ!D37,4,1))</f>
        <v>0</v>
      </c>
      <c r="AM38" s="78">
        <f t="shared" si="52"/>
        <v>1</v>
      </c>
      <c r="AN38" s="1">
        <f>VALUE(MID(岡田!D37,2,1))</f>
        <v>4</v>
      </c>
      <c r="AO38" s="1">
        <f>VALUE(MID(岡田!D37,4,1))</f>
        <v>0</v>
      </c>
      <c r="AP38" s="1">
        <f t="shared" si="33"/>
        <v>4</v>
      </c>
      <c r="AT38" s="2">
        <f>VALUE(MID(ジーコ!D37,2,1))</f>
        <v>1</v>
      </c>
      <c r="AU38" s="2">
        <f>VALUE(MID(ジーコ!D37,4,1))</f>
        <v>2</v>
      </c>
      <c r="AV38" s="2">
        <f t="shared" si="15"/>
        <v>-1</v>
      </c>
      <c r="AW38" s="3">
        <f>VALUE(MID(トルシエ!D37,2,1))</f>
        <v>2</v>
      </c>
      <c r="AX38" s="3">
        <f>VALUE(MID(トルシエ!D37,4,1))</f>
        <v>0</v>
      </c>
      <c r="AY38" s="3">
        <f t="shared" si="16"/>
        <v>2</v>
      </c>
      <c r="BO38">
        <v>7</v>
      </c>
      <c r="BP38" s="80">
        <f t="shared" si="39"/>
        <v>0</v>
      </c>
      <c r="BQ38" s="80">
        <f t="shared" si="39"/>
        <v>0</v>
      </c>
      <c r="BR38" s="80">
        <f t="shared" si="39"/>
        <v>0</v>
      </c>
      <c r="BS38" s="80">
        <f t="shared" si="39"/>
        <v>1.3888888888888888E-2</v>
      </c>
      <c r="BT38" s="80">
        <f t="shared" si="39"/>
        <v>1.9230769230769232E-2</v>
      </c>
    </row>
    <row r="39" spans="1:72">
      <c r="A39" s="47" t="s">
        <v>367</v>
      </c>
      <c r="B39" s="96">
        <f t="shared" ref="B39" si="61">B31-B32*B37</f>
        <v>1.4578933286801554</v>
      </c>
      <c r="C39" s="50">
        <f t="shared" ref="C39:P39" si="62">C31-C32*C37</f>
        <v>1.3130641629589908</v>
      </c>
      <c r="D39" s="50">
        <f t="shared" si="62"/>
        <v>1.2589865980560466</v>
      </c>
      <c r="E39" s="50">
        <f t="shared" si="62"/>
        <v>1.2964256476396605</v>
      </c>
      <c r="F39" s="86">
        <f t="shared" si="62"/>
        <v>1.229977385718239</v>
      </c>
      <c r="G39" s="96">
        <f t="shared" ref="G39" si="63">G31-G32*G37</f>
        <v>0.76975644693456102</v>
      </c>
      <c r="H39" s="50">
        <f t="shared" si="62"/>
        <v>0.5819823067959905</v>
      </c>
      <c r="I39" s="50">
        <f t="shared" si="62"/>
        <v>0.34297875437664144</v>
      </c>
      <c r="J39" s="50">
        <f t="shared" si="62"/>
        <v>0.74629351507399377</v>
      </c>
      <c r="K39" s="86">
        <f t="shared" si="62"/>
        <v>0.65940785364235865</v>
      </c>
      <c r="L39" s="50">
        <f t="shared" ref="L39" si="64">L31-L32*L37</f>
        <v>0.31162211122766748</v>
      </c>
      <c r="M39" s="50">
        <f t="shared" si="62"/>
        <v>0.39470365712665556</v>
      </c>
      <c r="N39" s="50">
        <f t="shared" si="62"/>
        <v>0.56926458663548574</v>
      </c>
      <c r="O39" s="50">
        <f t="shared" si="62"/>
        <v>0.25217940878555051</v>
      </c>
      <c r="P39" s="50">
        <f t="shared" si="62"/>
        <v>0.19402111020824031</v>
      </c>
      <c r="S39" s="10">
        <v>37</v>
      </c>
      <c r="T39" s="78">
        <f>IF(LEFT(ザッケローニ!D38,1)="○",1,0)</f>
        <v>0</v>
      </c>
      <c r="U39" s="78">
        <f>IF(LEFT(ザッケローニ!D38,1)="△",1,0)</f>
        <v>0</v>
      </c>
      <c r="V39" s="78">
        <f>IF(LEFT(ザッケローニ!D38,1)="●",1,0)</f>
        <v>1</v>
      </c>
      <c r="W39" s="1">
        <f>IF(LEFT(岡田!D38,1)="○",1,0)</f>
        <v>1</v>
      </c>
      <c r="X39" s="1">
        <f>IF(LEFT(岡田!D38,1)="△",1,0)</f>
        <v>0</v>
      </c>
      <c r="Y39" s="1">
        <f>IF(LEFT(岡田!D38,1)="●",1,0)</f>
        <v>0</v>
      </c>
      <c r="AC39" s="2">
        <f>IF(LEFT(ジーコ!D38,1)="○",1,0)</f>
        <v>1</v>
      </c>
      <c r="AD39" s="2">
        <f>IF(LEFT(ジーコ!D38,1)="△",1,0)</f>
        <v>0</v>
      </c>
      <c r="AE39" s="2">
        <f>IF(LEFT(ジーコ!D38,1)="●",1,0)</f>
        <v>0</v>
      </c>
      <c r="AF39" s="3">
        <f>IF(LEFT(トルシエ!D38,1)="○",1,0)</f>
        <v>1</v>
      </c>
      <c r="AG39" s="3">
        <f>IF(LEFT(トルシエ!D38,1)="△",1,0)</f>
        <v>0</v>
      </c>
      <c r="AH39" s="3">
        <f>IF(LEFT(トルシエ!D38,1)="●",1,0)</f>
        <v>0</v>
      </c>
      <c r="AJ39" s="10">
        <v>37</v>
      </c>
      <c r="AK39" s="78">
        <f>VALUE(MID(ザッケローニ!D38,2,1))</f>
        <v>0</v>
      </c>
      <c r="AL39" s="78">
        <f>VALUE(MID(ザッケローニ!D38,4,1))</f>
        <v>3</v>
      </c>
      <c r="AM39" s="78">
        <f t="shared" si="52"/>
        <v>-3</v>
      </c>
      <c r="AN39" s="1">
        <f>VALUE(MID(岡田!D38,2,1))</f>
        <v>3</v>
      </c>
      <c r="AO39" s="1">
        <f>VALUE(MID(岡田!D38,4,1))</f>
        <v>2</v>
      </c>
      <c r="AP39" s="1">
        <f t="shared" si="33"/>
        <v>1</v>
      </c>
      <c r="AT39" s="2">
        <f>VALUE(MID(ジーコ!D38,2,1))</f>
        <v>4</v>
      </c>
      <c r="AU39" s="2">
        <f>VALUE(MID(ジーコ!D38,4,1))</f>
        <v>0</v>
      </c>
      <c r="AV39" s="2">
        <f t="shared" si="15"/>
        <v>4</v>
      </c>
      <c r="AW39" s="3">
        <f>VALUE(MID(トルシエ!D38,2,1))</f>
        <v>1</v>
      </c>
      <c r="AX39" s="3">
        <f>VALUE(MID(トルシエ!D38,4,1))</f>
        <v>0</v>
      </c>
      <c r="AY39" s="3">
        <f t="shared" si="16"/>
        <v>1</v>
      </c>
      <c r="BO39">
        <v>8</v>
      </c>
      <c r="BP39" s="80">
        <f t="shared" si="39"/>
        <v>1.9607843137254902E-2</v>
      </c>
      <c r="BQ39" s="80">
        <f t="shared" si="39"/>
        <v>0</v>
      </c>
      <c r="BR39" s="80">
        <f t="shared" si="39"/>
        <v>0</v>
      </c>
      <c r="BS39" s="80">
        <f t="shared" si="39"/>
        <v>0</v>
      </c>
      <c r="BT39" s="80">
        <f t="shared" si="39"/>
        <v>0</v>
      </c>
    </row>
    <row r="40" spans="1:72">
      <c r="S40" s="10">
        <v>38</v>
      </c>
      <c r="T40" s="78">
        <f>IF(LEFT(ザッケローニ!D39,1)="○",1,0)</f>
        <v>0</v>
      </c>
      <c r="U40" s="78">
        <f>IF(LEFT(ザッケローニ!D39,1)="△",1,0)</f>
        <v>0</v>
      </c>
      <c r="V40" s="78">
        <f>IF(LEFT(ザッケローニ!D39,1)="●",1,0)</f>
        <v>1</v>
      </c>
      <c r="W40" s="1">
        <f>IF(LEFT(岡田!D39,1)="○",1,0)</f>
        <v>0</v>
      </c>
      <c r="X40" s="1">
        <f>IF(LEFT(岡田!D39,1)="△",1,0)</f>
        <v>1</v>
      </c>
      <c r="Y40" s="1">
        <f>IF(LEFT(岡田!D39,1)="●",1,0)</f>
        <v>0</v>
      </c>
      <c r="AC40" s="2">
        <f>IF(LEFT(ジーコ!D39,1)="○",1,0)</f>
        <v>1</v>
      </c>
      <c r="AD40" s="2">
        <f>IF(LEFT(ジーコ!D39,1)="△",1,0)</f>
        <v>0</v>
      </c>
      <c r="AE40" s="2">
        <f>IF(LEFT(ジーコ!D39,1)="●",1,0)</f>
        <v>0</v>
      </c>
      <c r="AF40" s="3">
        <f>IF(LEFT(トルシエ!D39,1)="○",1,0)</f>
        <v>1</v>
      </c>
      <c r="AG40" s="3">
        <f>IF(LEFT(トルシエ!D39,1)="△",1,0)</f>
        <v>0</v>
      </c>
      <c r="AH40" s="3">
        <f>IF(LEFT(トルシエ!D39,1)="●",1,0)</f>
        <v>0</v>
      </c>
      <c r="AJ40" s="10">
        <v>38</v>
      </c>
      <c r="AK40" s="78">
        <f>VALUE(MID(ザッケローニ!D39,2,1))</f>
        <v>3</v>
      </c>
      <c r="AL40" s="78">
        <f>VALUE(MID(ザッケローニ!D39,4,1))</f>
        <v>4</v>
      </c>
      <c r="AM40" s="78">
        <f t="shared" si="52"/>
        <v>-1</v>
      </c>
      <c r="AN40" s="1">
        <f>VALUE(MID(岡田!D39,2,1))</f>
        <v>0</v>
      </c>
      <c r="AO40" s="1">
        <f>VALUE(MID(岡田!D39,4,1))</f>
        <v>0</v>
      </c>
      <c r="AP40" s="1">
        <f t="shared" si="33"/>
        <v>0</v>
      </c>
      <c r="AT40" s="2">
        <f>VALUE(MID(ジーコ!D39,2,1))</f>
        <v>1</v>
      </c>
      <c r="AU40" s="2">
        <f>VALUE(MID(ジーコ!D39,4,1))</f>
        <v>0</v>
      </c>
      <c r="AV40" s="2">
        <f t="shared" si="15"/>
        <v>1</v>
      </c>
      <c r="AW40" s="3">
        <f>VALUE(MID(トルシエ!D39,2,1))</f>
        <v>3</v>
      </c>
      <c r="AX40" s="3">
        <f>VALUE(MID(トルシエ!D39,4,1))</f>
        <v>0</v>
      </c>
      <c r="AY40" s="3">
        <f t="shared" si="16"/>
        <v>3</v>
      </c>
      <c r="BO40">
        <v>9</v>
      </c>
      <c r="BP40" s="80">
        <f t="shared" si="36"/>
        <v>0</v>
      </c>
      <c r="BQ40" s="80">
        <f t="shared" si="36"/>
        <v>0</v>
      </c>
      <c r="BR40" s="80">
        <f t="shared" si="36"/>
        <v>0</v>
      </c>
      <c r="BS40" s="80">
        <f t="shared" si="36"/>
        <v>0</v>
      </c>
      <c r="BT40" s="80">
        <f t="shared" si="36"/>
        <v>1.9230769230769232E-2</v>
      </c>
    </row>
    <row r="41" spans="1:72">
      <c r="A41" t="s">
        <v>356</v>
      </c>
      <c r="S41" s="10">
        <v>39</v>
      </c>
      <c r="T41" s="78">
        <f>IF(LEFT(ザッケローニ!D40,1)="○",1,0)</f>
        <v>0</v>
      </c>
      <c r="U41" s="78">
        <f>IF(LEFT(ザッケローニ!D40,1)="△",1,0)</f>
        <v>0</v>
      </c>
      <c r="V41" s="78">
        <f>IF(LEFT(ザッケローニ!D40,1)="●",1,0)</f>
        <v>1</v>
      </c>
      <c r="W41" s="1">
        <f>IF(LEFT(岡田!D40,1)="○",1,0)</f>
        <v>0</v>
      </c>
      <c r="X41" s="1">
        <f>IF(LEFT(岡田!D40,1)="△",1,0)</f>
        <v>1</v>
      </c>
      <c r="Y41" s="1">
        <f>IF(LEFT(岡田!D40,1)="●",1,0)</f>
        <v>0</v>
      </c>
      <c r="AC41" s="2">
        <f>IF(LEFT(ジーコ!D40,1)="○",1,0)</f>
        <v>1</v>
      </c>
      <c r="AD41" s="2">
        <f>IF(LEFT(ジーコ!D40,1)="△",1,0)</f>
        <v>0</v>
      </c>
      <c r="AE41" s="2">
        <f>IF(LEFT(ジーコ!D40,1)="●",1,0)</f>
        <v>0</v>
      </c>
      <c r="AF41" s="3">
        <f>IF(LEFT(トルシエ!D40,1)="○",1,0)</f>
        <v>0</v>
      </c>
      <c r="AG41" s="3">
        <f>IF(LEFT(トルシエ!D40,1)="△",1,0)</f>
        <v>0</v>
      </c>
      <c r="AH41" s="3">
        <f>IF(LEFT(トルシエ!D40,1)="●",1,0)</f>
        <v>1</v>
      </c>
      <c r="AJ41" s="10">
        <v>39</v>
      </c>
      <c r="AK41" s="78">
        <f>VALUE(MID(ザッケローニ!D40,2,1))</f>
        <v>1</v>
      </c>
      <c r="AL41" s="78">
        <f>VALUE(MID(ザッケローニ!D40,4,1))</f>
        <v>2</v>
      </c>
      <c r="AM41" s="78">
        <f t="shared" si="52"/>
        <v>-1</v>
      </c>
      <c r="AN41" s="1">
        <f>VALUE(MID(岡田!D40,2,1))</f>
        <v>0</v>
      </c>
      <c r="AO41" s="1">
        <f>VALUE(MID(岡田!D40,4,1))</f>
        <v>0</v>
      </c>
      <c r="AP41" s="1">
        <f t="shared" si="33"/>
        <v>0</v>
      </c>
      <c r="AT41" s="2">
        <f>VALUE(MID(ジーコ!D40,2,1))</f>
        <v>1</v>
      </c>
      <c r="AU41" s="2">
        <f>VALUE(MID(ジーコ!D40,4,1))</f>
        <v>0</v>
      </c>
      <c r="AV41" s="2">
        <f t="shared" si="15"/>
        <v>1</v>
      </c>
      <c r="AW41" s="3">
        <f>VALUE(MID(トルシエ!D40,2,1))</f>
        <v>0</v>
      </c>
      <c r="AX41" s="3">
        <f>VALUE(MID(トルシエ!D40,4,1))</f>
        <v>2</v>
      </c>
      <c r="AY41" s="3">
        <f t="shared" si="16"/>
        <v>-2</v>
      </c>
    </row>
    <row r="42" spans="1:72">
      <c r="A42" s="97" t="s">
        <v>358</v>
      </c>
      <c r="B42" s="98"/>
      <c r="C42" s="99" t="s">
        <v>421</v>
      </c>
      <c r="D42" s="99" t="s">
        <v>446</v>
      </c>
      <c r="E42" s="99" t="s">
        <v>447</v>
      </c>
      <c r="F42" s="100" t="s">
        <v>444</v>
      </c>
      <c r="G42" s="99" t="s">
        <v>430</v>
      </c>
      <c r="H42" s="99" t="s">
        <v>357</v>
      </c>
      <c r="I42" s="99" t="s">
        <v>448</v>
      </c>
      <c r="J42" s="99" t="s">
        <v>448</v>
      </c>
      <c r="S42" s="10">
        <v>40</v>
      </c>
      <c r="T42" s="78">
        <f>IF(LEFT(ザッケローニ!D41,1)="○",1,0)</f>
        <v>0</v>
      </c>
      <c r="U42" s="78">
        <f>IF(LEFT(ザッケローニ!D41,1)="△",1,0)</f>
        <v>1</v>
      </c>
      <c r="V42" s="78">
        <f>IF(LEFT(ザッケローニ!D41,1)="●",1,0)</f>
        <v>0</v>
      </c>
      <c r="W42" s="1">
        <f>IF(LEFT(岡田!D41,1)="○",1,0)</f>
        <v>1</v>
      </c>
      <c r="X42" s="1">
        <f>IF(LEFT(岡田!D41,1)="△",1,0)</f>
        <v>0</v>
      </c>
      <c r="Y42" s="1">
        <f>IF(LEFT(岡田!D41,1)="●",1,0)</f>
        <v>0</v>
      </c>
      <c r="AC42" s="2">
        <f>IF(LEFT(ジーコ!D41,1)="○",1,0)</f>
        <v>0</v>
      </c>
      <c r="AD42" s="2">
        <f>IF(LEFT(ジーコ!D41,1)="△",1,0)</f>
        <v>0</v>
      </c>
      <c r="AE42" s="2">
        <f>IF(LEFT(ジーコ!D41,1)="●",1,0)</f>
        <v>1</v>
      </c>
      <c r="AF42" s="3">
        <f>IF(LEFT(トルシエ!D41,1)="○",1,0)</f>
        <v>0</v>
      </c>
      <c r="AG42" s="3">
        <f>IF(LEFT(トルシエ!D41,1)="△",1,0)</f>
        <v>1</v>
      </c>
      <c r="AH42" s="3">
        <f>IF(LEFT(トルシエ!D41,1)="●",1,0)</f>
        <v>0</v>
      </c>
      <c r="AJ42" s="10">
        <v>40</v>
      </c>
      <c r="AK42" s="78">
        <f>VALUE(MID(ザッケローニ!D41,2,1))</f>
        <v>3</v>
      </c>
      <c r="AL42" s="78">
        <f>VALUE(MID(ザッケローニ!D41,4,1))</f>
        <v>3</v>
      </c>
      <c r="AM42" s="78">
        <f t="shared" si="52"/>
        <v>0</v>
      </c>
      <c r="AN42" s="1">
        <f>VALUE(MID(岡田!D41,2,1))</f>
        <v>3</v>
      </c>
      <c r="AO42" s="1">
        <f>VALUE(MID(岡田!D41,4,1))</f>
        <v>0</v>
      </c>
      <c r="AP42" s="1">
        <f t="shared" si="33"/>
        <v>3</v>
      </c>
      <c r="AT42" s="2">
        <f>VALUE(MID(ジーコ!D41,2,1))</f>
        <v>0</v>
      </c>
      <c r="AU42" s="2">
        <f>VALUE(MID(ジーコ!D41,4,1))</f>
        <v>3</v>
      </c>
      <c r="AV42" s="2">
        <f t="shared" si="15"/>
        <v>-3</v>
      </c>
      <c r="AW42" s="3">
        <f>VALUE(MID(トルシエ!D41,2,1))</f>
        <v>2</v>
      </c>
      <c r="AX42" s="3">
        <f>VALUE(MID(トルシエ!D41,4,1))</f>
        <v>2</v>
      </c>
      <c r="AY42" s="3">
        <f t="shared" si="16"/>
        <v>0</v>
      </c>
    </row>
    <row r="43" spans="1:72" ht="14.25">
      <c r="A43" s="101"/>
      <c r="B43" s="102"/>
      <c r="C43" s="103"/>
      <c r="D43" s="104" t="s">
        <v>569</v>
      </c>
      <c r="E43" s="103"/>
      <c r="F43" s="103"/>
      <c r="G43" s="105" t="s">
        <v>570</v>
      </c>
      <c r="H43" s="103"/>
      <c r="I43" s="106" t="s">
        <v>449</v>
      </c>
      <c r="J43" s="107" t="s">
        <v>450</v>
      </c>
      <c r="K43" s="53" t="s">
        <v>358</v>
      </c>
      <c r="S43" s="10">
        <v>41</v>
      </c>
      <c r="T43" s="78">
        <f>IF(LEFT(ザッケローニ!D42,1)="○",1,0)</f>
        <v>1</v>
      </c>
      <c r="U43" s="78">
        <f>IF(LEFT(ザッケローニ!D42,1)="△",1,0)</f>
        <v>0</v>
      </c>
      <c r="V43" s="78">
        <f>IF(LEFT(ザッケローニ!D42,1)="●",1,0)</f>
        <v>0</v>
      </c>
      <c r="W43" s="1">
        <f>IF(LEFT(岡田!D42,1)="○",1,0)</f>
        <v>0</v>
      </c>
      <c r="X43" s="1">
        <f>IF(LEFT(岡田!D42,1)="△",1,0)</f>
        <v>0</v>
      </c>
      <c r="Y43" s="1">
        <f>IF(LEFT(岡田!D42,1)="●",1,0)</f>
        <v>1</v>
      </c>
      <c r="AC43" s="2">
        <f>IF(LEFT(ジーコ!D42,1)="○",1,0)</f>
        <v>1</v>
      </c>
      <c r="AD43" s="2">
        <f>IF(LEFT(ジーコ!D42,1)="△",1,0)</f>
        <v>0</v>
      </c>
      <c r="AE43" s="2">
        <f>IF(LEFT(ジーコ!D42,1)="●",1,0)</f>
        <v>0</v>
      </c>
      <c r="AF43" s="3">
        <f>IF(LEFT(トルシエ!D42,1)="○",1,0)</f>
        <v>0</v>
      </c>
      <c r="AG43" s="3">
        <f>IF(LEFT(トルシエ!D42,1)="△",1,0)</f>
        <v>1</v>
      </c>
      <c r="AH43" s="3">
        <f>IF(LEFT(トルシエ!D42,1)="●",1,0)</f>
        <v>0</v>
      </c>
      <c r="AJ43" s="10">
        <v>41</v>
      </c>
      <c r="AK43" s="78">
        <f>VALUE(MID(ザッケローニ!D42,2,1))</f>
        <v>3</v>
      </c>
      <c r="AL43" s="78">
        <f>VALUE(MID(ザッケローニ!D42,4,1))</f>
        <v>2</v>
      </c>
      <c r="AM43" s="78">
        <f t="shared" si="52"/>
        <v>1</v>
      </c>
      <c r="AN43" s="1">
        <f>VALUE(MID(岡田!D42,2,1))</f>
        <v>1</v>
      </c>
      <c r="AO43" s="1">
        <f>VALUE(MID(岡田!D42,4,1))</f>
        <v>3</v>
      </c>
      <c r="AP43" s="1">
        <f t="shared" si="33"/>
        <v>-2</v>
      </c>
      <c r="AT43" s="2">
        <f>VALUE(MID(ジーコ!D42,2,1))</f>
        <v>4</v>
      </c>
      <c r="AU43" s="2">
        <f>VALUE(MID(ジーコ!D42,4,1))</f>
        <v>0</v>
      </c>
      <c r="AV43" s="2">
        <f t="shared" si="15"/>
        <v>4</v>
      </c>
      <c r="AW43" s="3">
        <f>VALUE(MID(トルシエ!D42,2,1))</f>
        <v>1</v>
      </c>
      <c r="AX43" s="3">
        <f>VALUE(MID(トルシエ!D42,4,1))</f>
        <v>1</v>
      </c>
      <c r="AY43" s="3">
        <f t="shared" si="16"/>
        <v>0</v>
      </c>
    </row>
    <row r="44" spans="1:72">
      <c r="A44" s="108" t="s">
        <v>525</v>
      </c>
      <c r="B44" s="109"/>
      <c r="C44" s="110">
        <f>C11</f>
        <v>1.7</v>
      </c>
      <c r="D44" s="44">
        <v>2</v>
      </c>
      <c r="E44" s="111">
        <f>C17</f>
        <v>0.23079277744862159</v>
      </c>
      <c r="F44" s="112">
        <f>(C44-D44)/E44</f>
        <v>-1.2998673672393632</v>
      </c>
      <c r="G44" s="113">
        <f>C3-1</f>
        <v>49</v>
      </c>
      <c r="H44" s="112">
        <f>TDIST(ABS(F44),G44,2)</f>
        <v>0.19972824026490954</v>
      </c>
      <c r="I44" s="114" t="s">
        <v>359</v>
      </c>
      <c r="J44" s="114" t="s">
        <v>359</v>
      </c>
      <c r="K44" s="52" t="s">
        <v>527</v>
      </c>
      <c r="S44" s="10">
        <v>42</v>
      </c>
      <c r="T44" s="78">
        <f>IF(LEFT(ザッケローニ!D43,1)="○",1,0)</f>
        <v>1</v>
      </c>
      <c r="U44" s="78">
        <f>IF(LEFT(ザッケローニ!D43,1)="△",1,0)</f>
        <v>0</v>
      </c>
      <c r="V44" s="78">
        <f>IF(LEFT(ザッケローニ!D43,1)="●",1,0)</f>
        <v>0</v>
      </c>
      <c r="W44" s="1">
        <f>IF(LEFT(岡田!D43,1)="○",1,0)</f>
        <v>1</v>
      </c>
      <c r="X44" s="1">
        <f>IF(LEFT(岡田!D43,1)="△",1,0)</f>
        <v>0</v>
      </c>
      <c r="Y44" s="1">
        <f>IF(LEFT(岡田!D43,1)="●",1,0)</f>
        <v>0</v>
      </c>
      <c r="AC44" s="2">
        <f>IF(LEFT(ジーコ!D43,1)="○",1,0)</f>
        <v>1</v>
      </c>
      <c r="AD44" s="2">
        <f>IF(LEFT(ジーコ!D43,1)="△",1,0)</f>
        <v>0</v>
      </c>
      <c r="AE44" s="2">
        <f>IF(LEFT(ジーコ!D43,1)="●",1,0)</f>
        <v>0</v>
      </c>
      <c r="AF44" s="3">
        <f>IF(LEFT(トルシエ!D43,1)="○",1,0)</f>
        <v>1</v>
      </c>
      <c r="AG44" s="3">
        <f>IF(LEFT(トルシエ!D43,1)="△",1,0)</f>
        <v>0</v>
      </c>
      <c r="AH44" s="3">
        <f>IF(LEFT(トルシエ!D43,1)="●",1,0)</f>
        <v>0</v>
      </c>
      <c r="AJ44" s="10">
        <v>42</v>
      </c>
      <c r="AK44" s="78">
        <f>VALUE(MID(ザッケローニ!D43,2,1))</f>
        <v>2</v>
      </c>
      <c r="AL44" s="78">
        <f>VALUE(MID(ザッケローニ!D43,4,1))</f>
        <v>1</v>
      </c>
      <c r="AM44" s="78">
        <f t="shared" si="52"/>
        <v>1</v>
      </c>
      <c r="AN44" s="1">
        <f>VALUE(MID(岡田!D43,2,1))</f>
        <v>2</v>
      </c>
      <c r="AO44" s="1">
        <f>VALUE(MID(岡田!D43,4,1))</f>
        <v>0</v>
      </c>
      <c r="AP44" s="1">
        <f t="shared" si="33"/>
        <v>2</v>
      </c>
      <c r="AT44" s="2">
        <f>VALUE(MID(ジーコ!D43,2,1))</f>
        <v>3</v>
      </c>
      <c r="AU44" s="2">
        <f>VALUE(MID(ジーコ!D43,4,1))</f>
        <v>0</v>
      </c>
      <c r="AV44" s="2">
        <f t="shared" ref="AV44:AV51" si="65">AT44-AU44</f>
        <v>3</v>
      </c>
      <c r="AW44" s="3">
        <f>VALUE(MID(トルシエ!D43,2,1))</f>
        <v>1</v>
      </c>
      <c r="AX44" s="3">
        <f>VALUE(MID(トルシエ!D43,4,1))</f>
        <v>0</v>
      </c>
      <c r="AY44" s="3">
        <f t="shared" ref="AY44:AY51" si="66">AW44-AX44</f>
        <v>1</v>
      </c>
    </row>
    <row r="45" spans="1:72">
      <c r="A45" s="108" t="s">
        <v>526</v>
      </c>
      <c r="B45" s="109"/>
      <c r="C45" s="110">
        <f>C11</f>
        <v>1.7</v>
      </c>
      <c r="D45" s="44">
        <v>1</v>
      </c>
      <c r="E45" s="111">
        <f>C17</f>
        <v>0.23079277744862159</v>
      </c>
      <c r="F45" s="112">
        <f>(C45-D45)/E45</f>
        <v>3.0330238568918473</v>
      </c>
      <c r="G45" s="113">
        <f>C3-1</f>
        <v>49</v>
      </c>
      <c r="H45" s="112">
        <f>TDIST(ABS(F45),G45,2)</f>
        <v>3.8649638198906262E-3</v>
      </c>
      <c r="I45" s="114" t="s">
        <v>360</v>
      </c>
      <c r="J45" s="114" t="s">
        <v>360</v>
      </c>
      <c r="K45" s="52" t="s">
        <v>528</v>
      </c>
      <c r="S45" s="10">
        <v>43</v>
      </c>
      <c r="T45" s="78">
        <f>IF(LEFT(ザッケローニ!D44,1)="○",1,0)</f>
        <v>0</v>
      </c>
      <c r="U45" s="78">
        <f>IF(LEFT(ザッケローニ!D44,1)="△",1,0)</f>
        <v>0</v>
      </c>
      <c r="V45" s="78">
        <f>IF(LEFT(ザッケローニ!D44,1)="●",1,0)</f>
        <v>1</v>
      </c>
      <c r="W45" s="1">
        <f>IF(LEFT(岡田!D44,1)="○",1,0)</f>
        <v>0</v>
      </c>
      <c r="X45" s="1">
        <f>IF(LEFT(岡田!D44,1)="△",1,0)</f>
        <v>0</v>
      </c>
      <c r="Y45" s="1">
        <f>IF(LEFT(岡田!D44,1)="●",1,0)</f>
        <v>1</v>
      </c>
      <c r="AC45" s="2">
        <f>IF(LEFT(ジーコ!D44,1)="○",1,0)</f>
        <v>1</v>
      </c>
      <c r="AD45" s="2">
        <f>IF(LEFT(ジーコ!D44,1)="△",1,0)</f>
        <v>0</v>
      </c>
      <c r="AE45" s="2">
        <f>IF(LEFT(ジーコ!D44,1)="●",1,0)</f>
        <v>0</v>
      </c>
      <c r="AF45" s="3">
        <f>IF(LEFT(トルシエ!D44,1)="○",1,0)</f>
        <v>1</v>
      </c>
      <c r="AG45" s="3">
        <f>IF(LEFT(トルシエ!D44,1)="△",1,0)</f>
        <v>0</v>
      </c>
      <c r="AH45" s="3">
        <f>IF(LEFT(トルシエ!D44,1)="●",1,0)</f>
        <v>0</v>
      </c>
      <c r="AJ45" s="10">
        <v>43</v>
      </c>
      <c r="AK45" s="78">
        <f>VALUE(MID(ザッケローニ!D44,2,1))</f>
        <v>2</v>
      </c>
      <c r="AL45" s="78">
        <f>VALUE(MID(ザッケローニ!D44,4,1))</f>
        <v>4</v>
      </c>
      <c r="AM45" s="78">
        <f t="shared" si="52"/>
        <v>-2</v>
      </c>
      <c r="AN45" s="1">
        <f>VALUE(MID(岡田!D44,2,1))</f>
        <v>0</v>
      </c>
      <c r="AO45" s="1">
        <f>VALUE(MID(岡田!D44,4,1))</f>
        <v>3</v>
      </c>
      <c r="AP45" s="1">
        <f t="shared" si="33"/>
        <v>-3</v>
      </c>
      <c r="AT45" s="2">
        <f>VALUE(MID(ジーコ!D44,2,1))</f>
        <v>2</v>
      </c>
      <c r="AU45" s="2">
        <f>VALUE(MID(ジーコ!D44,4,1))</f>
        <v>1</v>
      </c>
      <c r="AV45" s="2">
        <f t="shared" si="65"/>
        <v>1</v>
      </c>
      <c r="AW45" s="3">
        <f>VALUE(MID(トルシエ!D44,2,1))</f>
        <v>2</v>
      </c>
      <c r="AX45" s="3">
        <f>VALUE(MID(トルシエ!D44,4,1))</f>
        <v>0</v>
      </c>
      <c r="AY45" s="3">
        <f t="shared" si="66"/>
        <v>2</v>
      </c>
    </row>
    <row r="46" spans="1:72">
      <c r="A46" s="108" t="s">
        <v>451</v>
      </c>
      <c r="B46" s="109"/>
      <c r="C46" s="110">
        <f>E11</f>
        <v>1.5833333333333333</v>
      </c>
      <c r="D46" s="44">
        <v>2</v>
      </c>
      <c r="E46" s="111">
        <f>E17</f>
        <v>0.17215153276907466</v>
      </c>
      <c r="F46" s="112">
        <f>(C46-D46)/E46</f>
        <v>-2.4203482824959015</v>
      </c>
      <c r="G46" s="113">
        <f>E3-1</f>
        <v>71</v>
      </c>
      <c r="H46" s="112">
        <f>TDIST(ABS(F46),G46,2)</f>
        <v>1.8066400463492487E-2</v>
      </c>
      <c r="I46" s="114" t="s">
        <v>360</v>
      </c>
      <c r="J46" s="114" t="s">
        <v>360</v>
      </c>
      <c r="K46" s="52" t="s">
        <v>426</v>
      </c>
      <c r="S46" s="10">
        <v>44</v>
      </c>
      <c r="T46" s="78">
        <f>IF(LEFT(ザッケローニ!D45,1)="○",1,0)</f>
        <v>1</v>
      </c>
      <c r="U46" s="78">
        <f>IF(LEFT(ザッケローニ!D45,1)="△",1,0)</f>
        <v>0</v>
      </c>
      <c r="V46" s="78">
        <f>IF(LEFT(ザッケローニ!D45,1)="●",1,0)</f>
        <v>0</v>
      </c>
      <c r="W46" s="1">
        <f>IF(LEFT(岡田!D45,1)="○",1,0)</f>
        <v>0</v>
      </c>
      <c r="X46" s="1">
        <f>IF(LEFT(岡田!D45,1)="△",1,0)</f>
        <v>0</v>
      </c>
      <c r="Y46" s="1">
        <f>IF(LEFT(岡田!D45,1)="●",1,0)</f>
        <v>1</v>
      </c>
      <c r="AC46" s="2">
        <f>IF(LEFT(ジーコ!D45,1)="○",1,0)</f>
        <v>0</v>
      </c>
      <c r="AD46" s="2">
        <f>IF(LEFT(ジーコ!D45,1)="△",1,0)</f>
        <v>0</v>
      </c>
      <c r="AE46" s="2">
        <f>IF(LEFT(ジーコ!D45,1)="●",1,0)</f>
        <v>1</v>
      </c>
      <c r="AF46" s="3">
        <f>IF(LEFT(トルシエ!D45,1)="○",1,0)</f>
        <v>0</v>
      </c>
      <c r="AG46" s="3">
        <f>IF(LEFT(トルシエ!D45,1)="△",1,0)</f>
        <v>1</v>
      </c>
      <c r="AH46" s="3">
        <f>IF(LEFT(トルシエ!D45,1)="●",1,0)</f>
        <v>0</v>
      </c>
      <c r="AJ46" s="10">
        <v>44</v>
      </c>
      <c r="AK46" s="78">
        <f>VALUE(MID(ザッケローニ!D45,2,1))</f>
        <v>3</v>
      </c>
      <c r="AL46" s="78">
        <f>VALUE(MID(ザッケローニ!D45,4,1))</f>
        <v>0</v>
      </c>
      <c r="AM46" s="78">
        <f t="shared" si="52"/>
        <v>3</v>
      </c>
      <c r="AN46" s="1">
        <f>VALUE(MID(岡田!D45,2,1))</f>
        <v>0</v>
      </c>
      <c r="AO46" s="1">
        <f>VALUE(MID(岡田!D45,4,1))</f>
        <v>2</v>
      </c>
      <c r="AP46" s="1">
        <f t="shared" si="33"/>
        <v>-2</v>
      </c>
      <c r="AT46" s="2">
        <f>VALUE(MID(ジーコ!D45,2,1))</f>
        <v>1</v>
      </c>
      <c r="AU46" s="2">
        <f>VALUE(MID(ジーコ!D45,4,1))</f>
        <v>2</v>
      </c>
      <c r="AV46" s="2">
        <f t="shared" si="65"/>
        <v>-1</v>
      </c>
      <c r="AW46" s="3">
        <f>VALUE(MID(トルシエ!D45,2,1))</f>
        <v>1</v>
      </c>
      <c r="AX46" s="3">
        <f>VALUE(MID(トルシエ!D45,4,1))</f>
        <v>1</v>
      </c>
      <c r="AY46" s="3">
        <f t="shared" si="66"/>
        <v>0</v>
      </c>
    </row>
    <row r="47" spans="1:72">
      <c r="A47" s="108" t="s">
        <v>452</v>
      </c>
      <c r="B47" s="109"/>
      <c r="C47" s="110">
        <f>E11</f>
        <v>1.5833333333333333</v>
      </c>
      <c r="D47" s="44">
        <v>1</v>
      </c>
      <c r="E47" s="111">
        <f>E17</f>
        <v>0.17215153276907466</v>
      </c>
      <c r="F47" s="112">
        <f>(C47-D47)/E47</f>
        <v>3.388487595494261</v>
      </c>
      <c r="G47" s="113">
        <f>E3-1</f>
        <v>71</v>
      </c>
      <c r="H47" s="112">
        <f>TDIST(ABS(F47),G47,2)</f>
        <v>1.1499763708043762E-3</v>
      </c>
      <c r="I47" s="114" t="s">
        <v>360</v>
      </c>
      <c r="J47" s="114" t="s">
        <v>360</v>
      </c>
      <c r="K47" s="52" t="s">
        <v>427</v>
      </c>
      <c r="S47" s="10">
        <v>45</v>
      </c>
      <c r="T47" s="78">
        <f>IF(LEFT(ザッケローニ!D46,1)="○",1,0)</f>
        <v>1</v>
      </c>
      <c r="U47" s="78">
        <f>IF(LEFT(ザッケローニ!D46,1)="△",1,0)</f>
        <v>0</v>
      </c>
      <c r="V47" s="78">
        <f>IF(LEFT(ザッケローニ!D46,1)="●",1,0)</f>
        <v>0</v>
      </c>
      <c r="W47" s="1">
        <f>IF(LEFT(岡田!D46,1)="○",1,0)</f>
        <v>0</v>
      </c>
      <c r="X47" s="1">
        <f>IF(LEFT(岡田!D46,1)="△",1,0)</f>
        <v>0</v>
      </c>
      <c r="Y47" s="1">
        <f>IF(LEFT(岡田!D46,1)="●",1,0)</f>
        <v>1</v>
      </c>
      <c r="AC47" s="2">
        <f>IF(LEFT(ジーコ!D46,1)="○",1,0)</f>
        <v>1</v>
      </c>
      <c r="AD47" s="2">
        <f>IF(LEFT(ジーコ!D46,1)="△",1,0)</f>
        <v>0</v>
      </c>
      <c r="AE47" s="2">
        <f>IF(LEFT(ジーコ!D46,1)="●",1,0)</f>
        <v>0</v>
      </c>
      <c r="AF47" s="3">
        <f>IF(LEFT(トルシエ!D46,1)="○",1,0)</f>
        <v>1</v>
      </c>
      <c r="AG47" s="3">
        <f>IF(LEFT(トルシエ!D46,1)="△",1,0)</f>
        <v>0</v>
      </c>
      <c r="AH47" s="3">
        <f>IF(LEFT(トルシエ!D46,1)="●",1,0)</f>
        <v>0</v>
      </c>
      <c r="AJ47" s="10">
        <v>45</v>
      </c>
      <c r="AK47" s="78">
        <f>VALUE(MID(ザッケローニ!D46,2,1))</f>
        <v>3</v>
      </c>
      <c r="AL47" s="78">
        <f>VALUE(MID(ザッケローニ!D46,4,1))</f>
        <v>1</v>
      </c>
      <c r="AM47" s="78">
        <f t="shared" si="52"/>
        <v>2</v>
      </c>
      <c r="AN47" s="1">
        <f>VALUE(MID(岡田!D46,2,1))</f>
        <v>1</v>
      </c>
      <c r="AO47" s="1">
        <f>VALUE(MID(岡田!D46,4,1))</f>
        <v>2</v>
      </c>
      <c r="AP47" s="1">
        <f t="shared" si="33"/>
        <v>-1</v>
      </c>
      <c r="AT47" s="2">
        <f>VALUE(MID(ジーコ!D46,2,1))</f>
        <v>1</v>
      </c>
      <c r="AU47" s="2">
        <f>VALUE(MID(ジーコ!D46,4,1))</f>
        <v>0</v>
      </c>
      <c r="AV47" s="2">
        <f t="shared" si="65"/>
        <v>1</v>
      </c>
      <c r="AW47" s="3">
        <f>VALUE(MID(トルシエ!D46,2,1))</f>
        <v>1</v>
      </c>
      <c r="AX47" s="3">
        <f>VALUE(MID(トルシエ!D46,4,1))</f>
        <v>0</v>
      </c>
      <c r="AY47" s="3">
        <f t="shared" si="66"/>
        <v>1</v>
      </c>
    </row>
    <row r="48" spans="1:72">
      <c r="A48" s="108" t="s">
        <v>445</v>
      </c>
      <c r="B48" s="109"/>
      <c r="C48" s="110">
        <f>O11</f>
        <v>0.61111111111111116</v>
      </c>
      <c r="D48" s="44">
        <v>1</v>
      </c>
      <c r="E48" s="111">
        <f>O17</f>
        <v>0.2153676802535415</v>
      </c>
      <c r="F48" s="112">
        <f>(C48-D48)/E48</f>
        <v>-1.8056975328474059</v>
      </c>
      <c r="G48" s="113">
        <f>E3-1</f>
        <v>71</v>
      </c>
      <c r="H48" s="112">
        <f>TDIST(ABS(F48),G48,2)</f>
        <v>7.520452316653517E-2</v>
      </c>
      <c r="I48" s="114" t="s">
        <v>359</v>
      </c>
      <c r="J48" s="114" t="s">
        <v>360</v>
      </c>
      <c r="K48" s="52" t="s">
        <v>425</v>
      </c>
      <c r="S48" s="10">
        <v>46</v>
      </c>
      <c r="T48" s="78">
        <f>IF(LEFT(ザッケローニ!D47,1)="○",1,0)</f>
        <v>0</v>
      </c>
      <c r="U48" s="78">
        <f>IF(LEFT(ザッケローニ!D47,1)="△",1,0)</f>
        <v>0</v>
      </c>
      <c r="V48" s="78">
        <f>IF(LEFT(ザッケローニ!D47,1)="●",1,0)</f>
        <v>1</v>
      </c>
      <c r="W48" s="1">
        <f>IF(LEFT(岡田!D47,1)="○",1,0)</f>
        <v>0</v>
      </c>
      <c r="X48" s="1">
        <f>IF(LEFT(岡田!D47,1)="△",1,0)</f>
        <v>0</v>
      </c>
      <c r="Y48" s="1">
        <f>IF(LEFT(岡田!D47,1)="●",1,0)</f>
        <v>1</v>
      </c>
      <c r="AC48" s="2">
        <f>IF(LEFT(ジーコ!D47,1)="○",1,0)</f>
        <v>0</v>
      </c>
      <c r="AD48" s="2">
        <f>IF(LEFT(ジーコ!D47,1)="△",1,0)</f>
        <v>0</v>
      </c>
      <c r="AE48" s="2">
        <f>IF(LEFT(ジーコ!D47,1)="●",1,0)</f>
        <v>1</v>
      </c>
      <c r="AF48" s="3">
        <f>IF(LEFT(トルシエ!D47,1)="○",1,0)</f>
        <v>0</v>
      </c>
      <c r="AG48" s="3">
        <f>IF(LEFT(トルシエ!D47,1)="△",1,0)</f>
        <v>1</v>
      </c>
      <c r="AH48" s="3">
        <f>IF(LEFT(トルシエ!D47,1)="●",1,0)</f>
        <v>0</v>
      </c>
      <c r="AJ48" s="10">
        <v>46</v>
      </c>
      <c r="AK48" s="78">
        <f>VALUE(MID(ザッケローニ!D47,2,1))</f>
        <v>0</v>
      </c>
      <c r="AL48" s="78">
        <f>VALUE(MID(ザッケローニ!D47,4,1))</f>
        <v>2</v>
      </c>
      <c r="AM48" s="78">
        <f t="shared" si="52"/>
        <v>-2</v>
      </c>
      <c r="AN48" s="1">
        <f>VALUE(MID(岡田!D47,2,1))</f>
        <v>0</v>
      </c>
      <c r="AO48" s="1">
        <f>VALUE(MID(岡田!D47,4,1))</f>
        <v>2</v>
      </c>
      <c r="AP48" s="1">
        <f>AN48-AO48</f>
        <v>-2</v>
      </c>
      <c r="AT48" s="2">
        <f>VALUE(MID(ジーコ!D47,2,1))</f>
        <v>0</v>
      </c>
      <c r="AU48" s="2">
        <f>VALUE(MID(ジーコ!D47,4,1))</f>
        <v>1</v>
      </c>
      <c r="AV48" s="2">
        <f t="shared" si="65"/>
        <v>-1</v>
      </c>
      <c r="AW48" s="3">
        <f>VALUE(MID(トルシエ!D47,2,1))</f>
        <v>3</v>
      </c>
      <c r="AX48" s="3">
        <f>VALUE(MID(トルシエ!D47,4,1))</f>
        <v>3</v>
      </c>
      <c r="AY48" s="3">
        <f t="shared" si="66"/>
        <v>0</v>
      </c>
    </row>
    <row r="49" spans="1:51">
      <c r="A49" s="12"/>
      <c r="B49" s="54"/>
      <c r="L49" s="12"/>
      <c r="M49" s="12"/>
      <c r="S49" s="10">
        <v>47</v>
      </c>
      <c r="T49" s="78">
        <f>IF(LEFT(ザッケローニ!D48,1)="○",1,0)</f>
        <v>0</v>
      </c>
      <c r="U49" s="78">
        <f>IF(LEFT(ザッケローニ!D48,1)="△",1,0)</f>
        <v>0</v>
      </c>
      <c r="V49" s="78">
        <f>IF(LEFT(ザッケローニ!D48,1)="●",1,0)</f>
        <v>1</v>
      </c>
      <c r="W49" s="1">
        <f>IF(LEFT(岡田!D48,1)="○",1,0)</f>
        <v>1</v>
      </c>
      <c r="X49" s="1">
        <f>IF(LEFT(岡田!D48,1)="△",1,0)</f>
        <v>0</v>
      </c>
      <c r="Y49" s="1">
        <f>IF(LEFT(岡田!D48,1)="●",1,0)</f>
        <v>0</v>
      </c>
      <c r="AC49" s="2">
        <f>IF(LEFT(ジーコ!D48,1)="○",1,0)</f>
        <v>0</v>
      </c>
      <c r="AD49" s="2">
        <f>IF(LEFT(ジーコ!D48,1)="△",1,0)</f>
        <v>0</v>
      </c>
      <c r="AE49" s="2">
        <f>IF(LEFT(ジーコ!D48,1)="●",1,0)</f>
        <v>1</v>
      </c>
      <c r="AF49" s="3">
        <f>IF(LEFT(トルシエ!D48,1)="○",1,0)</f>
        <v>0</v>
      </c>
      <c r="AG49" s="3">
        <f>IF(LEFT(トルシエ!D48,1)="△",1,0)</f>
        <v>0</v>
      </c>
      <c r="AH49" s="3">
        <f>IF(LEFT(トルシエ!D48,1)="●",1,0)</f>
        <v>1</v>
      </c>
      <c r="AJ49" s="10">
        <v>47</v>
      </c>
      <c r="AK49" s="78">
        <f>VALUE(MID(ザッケローニ!D48,2,1))</f>
        <v>0</v>
      </c>
      <c r="AL49" s="78">
        <f>VALUE(MID(ザッケローニ!D48,4,1))</f>
        <v>1</v>
      </c>
      <c r="AM49" s="78">
        <f t="shared" si="52"/>
        <v>-1</v>
      </c>
      <c r="AN49" s="1">
        <f>VALUE(MID(岡田!D48,2,1))</f>
        <v>1</v>
      </c>
      <c r="AO49" s="1">
        <f>VALUE(MID(岡田!D48,4,1))</f>
        <v>0</v>
      </c>
      <c r="AP49" s="1">
        <f t="shared" ref="AP49:AP52" si="67">AN49-AO49</f>
        <v>1</v>
      </c>
      <c r="AT49" s="2">
        <f>VALUE(MID(ジーコ!D48,2,1))</f>
        <v>0</v>
      </c>
      <c r="AU49" s="2">
        <f>VALUE(MID(ジーコ!D48,4,1))</f>
        <v>1</v>
      </c>
      <c r="AV49" s="2">
        <f t="shared" si="65"/>
        <v>-1</v>
      </c>
      <c r="AW49" s="3">
        <f>VALUE(MID(トルシエ!D48,2,1))</f>
        <v>0</v>
      </c>
      <c r="AX49" s="3">
        <f>VALUE(MID(トルシエ!D48,4,1))</f>
        <v>3</v>
      </c>
      <c r="AY49" s="3">
        <f t="shared" si="66"/>
        <v>-3</v>
      </c>
    </row>
    <row r="50" spans="1:51">
      <c r="A50" s="12" t="s">
        <v>361</v>
      </c>
      <c r="B50" s="55"/>
      <c r="L50" s="12"/>
      <c r="M50" s="12"/>
      <c r="S50" s="10">
        <v>48</v>
      </c>
      <c r="T50" s="78">
        <f>IF(LEFT(ザッケローニ!D49,1)="○",1,0)</f>
        <v>0</v>
      </c>
      <c r="U50" s="78">
        <f>IF(LEFT(ザッケローニ!D49,1)="△",1,0)</f>
        <v>1</v>
      </c>
      <c r="V50" s="78">
        <f>IF(LEFT(ザッケローニ!D49,1)="●",1,0)</f>
        <v>0</v>
      </c>
      <c r="W50" s="1">
        <f>IF(LEFT(岡田!D49,1)="○",1,0)</f>
        <v>0</v>
      </c>
      <c r="X50" s="1">
        <f>IF(LEFT(岡田!D49,1)="△",1,0)</f>
        <v>0</v>
      </c>
      <c r="Y50" s="1">
        <f>IF(LEFT(岡田!D49,1)="●",1,0)</f>
        <v>1</v>
      </c>
      <c r="AC50" s="2">
        <f>IF(LEFT(ジーコ!D49,1)="○",1,0)</f>
        <v>1</v>
      </c>
      <c r="AD50" s="2">
        <f>IF(LEFT(ジーコ!D49,1)="△",1,0)</f>
        <v>0</v>
      </c>
      <c r="AE50" s="2">
        <f>IF(LEFT(ジーコ!D49,1)="●",1,0)</f>
        <v>0</v>
      </c>
      <c r="AF50" s="3">
        <f>IF(LEFT(トルシエ!D49,1)="○",1,0)</f>
        <v>0</v>
      </c>
      <c r="AG50" s="3">
        <f>IF(LEFT(トルシエ!D49,1)="△",1,0)</f>
        <v>1</v>
      </c>
      <c r="AH50" s="3">
        <f>IF(LEFT(トルシエ!D49,1)="●",1,0)</f>
        <v>0</v>
      </c>
      <c r="AJ50" s="10">
        <v>48</v>
      </c>
      <c r="AK50" s="78">
        <f>VALUE(MID(ザッケローニ!D49,2,1))</f>
        <v>2</v>
      </c>
      <c r="AL50" s="78">
        <f>VALUE(MID(ザッケローニ!D49,4,1))</f>
        <v>2</v>
      </c>
      <c r="AM50" s="78">
        <f t="shared" si="52"/>
        <v>0</v>
      </c>
      <c r="AN50" s="1">
        <f>VALUE(MID(岡田!D49,2,1))</f>
        <v>0</v>
      </c>
      <c r="AO50" s="1">
        <f>VALUE(MID(岡田!D49,4,1))</f>
        <v>1</v>
      </c>
      <c r="AP50" s="1">
        <f t="shared" si="67"/>
        <v>-1</v>
      </c>
      <c r="AT50" s="2">
        <f>VALUE(MID(ジーコ!D49,2,1))</f>
        <v>1</v>
      </c>
      <c r="AU50" s="2">
        <f>VALUE(MID(ジーコ!D49,4,1))</f>
        <v>0</v>
      </c>
      <c r="AV50" s="2">
        <f t="shared" si="65"/>
        <v>1</v>
      </c>
      <c r="AW50" s="3">
        <f>VALUE(MID(トルシエ!D49,2,1))</f>
        <v>1</v>
      </c>
      <c r="AX50" s="3">
        <f>VALUE(MID(トルシエ!D49,4,1))</f>
        <v>1</v>
      </c>
      <c r="AY50" s="3">
        <f t="shared" si="66"/>
        <v>0</v>
      </c>
    </row>
    <row r="51" spans="1:51">
      <c r="A51" s="57" t="s">
        <v>358</v>
      </c>
      <c r="B51" s="58"/>
      <c r="C51" s="59" t="s">
        <v>428</v>
      </c>
      <c r="D51" s="60" t="s">
        <v>429</v>
      </c>
      <c r="E51" s="60" t="s">
        <v>423</v>
      </c>
      <c r="F51" s="61" t="s">
        <v>444</v>
      </c>
      <c r="G51" s="60" t="s">
        <v>430</v>
      </c>
      <c r="H51" s="60" t="s">
        <v>357</v>
      </c>
      <c r="I51" s="60" t="s">
        <v>448</v>
      </c>
      <c r="J51" s="60" t="s">
        <v>448</v>
      </c>
      <c r="L51" s="12"/>
      <c r="M51" s="12"/>
      <c r="S51" s="10">
        <v>49</v>
      </c>
      <c r="T51" s="78">
        <f>IF(LEFT(ザッケローニ!D50,1)="○",1,0)</f>
        <v>1</v>
      </c>
      <c r="U51" s="78">
        <f>IF(LEFT(ザッケローニ!D50,1)="△",1,0)</f>
        <v>0</v>
      </c>
      <c r="V51" s="78">
        <f>IF(LEFT(ザッケローニ!D50,1)="●",1,0)</f>
        <v>0</v>
      </c>
      <c r="W51" s="1">
        <f>IF(LEFT(岡田!D50,1)="○",1,0)</f>
        <v>1</v>
      </c>
      <c r="X51" s="1">
        <f>IF(LEFT(岡田!D50,1)="△",1,0)</f>
        <v>0</v>
      </c>
      <c r="Y51" s="1">
        <f>IF(LEFT(岡田!D50,1)="●",1,0)</f>
        <v>0</v>
      </c>
      <c r="AC51" s="2">
        <f>IF(LEFT(ジーコ!D50,1)="○",1,0)</f>
        <v>1</v>
      </c>
      <c r="AD51" s="2">
        <f>IF(LEFT(ジーコ!D50,1)="△",1,0)</f>
        <v>0</v>
      </c>
      <c r="AE51" s="2">
        <f>IF(LEFT(ジーコ!D50,1)="●",1,0)</f>
        <v>0</v>
      </c>
      <c r="AF51" s="3">
        <f>IF(LEFT(トルシエ!D50,1)="○",1,0)</f>
        <v>0</v>
      </c>
      <c r="AG51" s="3">
        <f>IF(LEFT(トルシエ!D50,1)="△",1,0)</f>
        <v>1</v>
      </c>
      <c r="AH51" s="3">
        <f>IF(LEFT(トルシエ!D50,1)="●",1,0)</f>
        <v>0</v>
      </c>
      <c r="AJ51" s="10">
        <v>49</v>
      </c>
      <c r="AK51" s="78">
        <f>VALUE(MID(ザッケローニ!D50,2,1))</f>
        <v>3</v>
      </c>
      <c r="AL51" s="78">
        <f>VALUE(MID(ザッケローニ!D50,4,1))</f>
        <v>2</v>
      </c>
      <c r="AM51" s="78">
        <f t="shared" si="52"/>
        <v>1</v>
      </c>
      <c r="AN51" s="1">
        <f>VALUE(MID(岡田!D50,2,1))</f>
        <v>3</v>
      </c>
      <c r="AO51" s="1">
        <f>VALUE(MID(岡田!D50,4,1))</f>
        <v>1</v>
      </c>
      <c r="AP51" s="1">
        <f t="shared" si="67"/>
        <v>2</v>
      </c>
      <c r="AT51" s="2">
        <f>VALUE(MID(ジーコ!D50,2,1))</f>
        <v>2</v>
      </c>
      <c r="AU51" s="2">
        <f>VALUE(MID(ジーコ!D50,4,1))</f>
        <v>0</v>
      </c>
      <c r="AV51" s="2">
        <f t="shared" si="65"/>
        <v>2</v>
      </c>
      <c r="AW51" s="3">
        <f>VALUE(MID(トルシエ!D50,2,1))</f>
        <v>2</v>
      </c>
      <c r="AX51" s="3">
        <f>VALUE(MID(トルシエ!D50,4,1))</f>
        <v>2</v>
      </c>
      <c r="AY51" s="3">
        <f t="shared" si="66"/>
        <v>0</v>
      </c>
    </row>
    <row r="52" spans="1:51" ht="15">
      <c r="A52" s="62"/>
      <c r="B52" s="63"/>
      <c r="C52" s="64"/>
      <c r="D52" s="65"/>
      <c r="E52" s="66"/>
      <c r="F52" s="66"/>
      <c r="G52" s="67" t="s">
        <v>453</v>
      </c>
      <c r="H52" s="66"/>
      <c r="I52" s="68" t="s">
        <v>449</v>
      </c>
      <c r="J52" s="69" t="s">
        <v>450</v>
      </c>
      <c r="K52" s="10" t="s">
        <v>358</v>
      </c>
      <c r="L52" s="12"/>
      <c r="M52" s="12"/>
      <c r="S52" s="10">
        <v>50</v>
      </c>
      <c r="T52" s="78">
        <f>IF(LEFT(ザッケローニ!D51,1)="○",1,0)</f>
        <v>1</v>
      </c>
      <c r="U52" s="78">
        <f>IF(LEFT(ザッケローニ!D51,1)="△",1,0)</f>
        <v>0</v>
      </c>
      <c r="V52" s="78">
        <f>IF(LEFT(ザッケローニ!D51,1)="●",1,0)</f>
        <v>0</v>
      </c>
      <c r="W52" s="1">
        <f>IF(LEFT(岡田!D51,1)="○",1,0)</f>
        <v>0</v>
      </c>
      <c r="X52" s="1">
        <f>IF(LEFT(岡田!D51,1)="△",1,0)</f>
        <v>1</v>
      </c>
      <c r="Y52" s="1">
        <f>IF(LEFT(岡田!D51,1)="●",1,0)</f>
        <v>0</v>
      </c>
      <c r="AC52" s="2">
        <f>IF(LEFT(ジーコ!D51,1)="○",1,0)</f>
        <v>0</v>
      </c>
      <c r="AD52" s="2">
        <f>IF(LEFT(ジーコ!D51,1)="△",1,0)</f>
        <v>0</v>
      </c>
      <c r="AE52" s="2">
        <f>IF(LEFT(ジーコ!D51,1)="●",1,0)</f>
        <v>1</v>
      </c>
      <c r="AF52" s="3">
        <f>IF(LEFT(トルシエ!D51,1)="○",1,0)</f>
        <v>1</v>
      </c>
      <c r="AG52" s="3">
        <f>IF(LEFT(トルシエ!D51,1)="△",1,0)</f>
        <v>0</v>
      </c>
      <c r="AH52" s="3">
        <f>IF(LEFT(トルシエ!D51,1)="●",1,0)</f>
        <v>0</v>
      </c>
      <c r="AJ52" s="10">
        <v>50</v>
      </c>
      <c r="AK52" s="78">
        <f>VALUE(MID(ザッケローニ!D51,2,1))</f>
        <v>4</v>
      </c>
      <c r="AL52" s="78">
        <f>VALUE(MID(ザッケローニ!D51,4,1))</f>
        <v>2</v>
      </c>
      <c r="AM52" s="78">
        <f t="shared" si="52"/>
        <v>2</v>
      </c>
      <c r="AN52" s="1">
        <f>VALUE(MID(岡田!D51,2,1))</f>
        <v>0</v>
      </c>
      <c r="AO52" s="1">
        <f>VALUE(MID(岡田!D51,4,1))</f>
        <v>0</v>
      </c>
      <c r="AP52" s="1">
        <f t="shared" si="67"/>
        <v>0</v>
      </c>
      <c r="AT52" s="2">
        <f>VALUE(MID(ジーコ!D51,2,1))</f>
        <v>1</v>
      </c>
      <c r="AU52" s="2">
        <f>VALUE(MID(ジーコ!D51,4,1))</f>
        <v>2</v>
      </c>
      <c r="AV52" s="2">
        <f t="shared" si="15"/>
        <v>-1</v>
      </c>
      <c r="AW52" s="3">
        <f>VALUE(MID(トルシエ!D51,2,1))</f>
        <v>1</v>
      </c>
      <c r="AX52" s="3">
        <f>VALUE(MID(トルシエ!D51,4,1))</f>
        <v>0</v>
      </c>
      <c r="AY52" s="3">
        <f t="shared" si="16"/>
        <v>1</v>
      </c>
    </row>
    <row r="53" spans="1:51">
      <c r="A53" s="70" t="s">
        <v>529</v>
      </c>
      <c r="B53" s="71"/>
      <c r="C53" s="72">
        <f>C11</f>
        <v>1.7</v>
      </c>
      <c r="D53" s="73">
        <f>E11</f>
        <v>1.5833333333333333</v>
      </c>
      <c r="E53" s="74">
        <f>(C16+E16)^0.5</f>
        <v>0.28792613003544981</v>
      </c>
      <c r="F53" s="75">
        <f>(C53-D53)/E53</f>
        <v>0.40519652263690881</v>
      </c>
      <c r="G53" s="76">
        <f>(C16+E16)^2/(C16^2/(C15-1)+E16^2/(E15-1))</f>
        <v>97.800240763618589</v>
      </c>
      <c r="H53" s="75">
        <f>TDIST(ABS(F53),G53,2)</f>
        <v>0.68622533118562035</v>
      </c>
      <c r="I53" s="77" t="s">
        <v>359</v>
      </c>
      <c r="J53" s="77" t="s">
        <v>359</v>
      </c>
      <c r="K53" s="52" t="s">
        <v>532</v>
      </c>
      <c r="L53" s="12"/>
      <c r="M53" s="12"/>
      <c r="S53" s="10">
        <v>51</v>
      </c>
      <c r="T53" s="78">
        <f>IF(LEFT(ザッケローニ!D52,1)="○",1,0)</f>
        <v>1</v>
      </c>
      <c r="U53" s="78">
        <f>IF(LEFT(ザッケローニ!D52,1)="△",1,0)</f>
        <v>0</v>
      </c>
      <c r="V53" s="78">
        <f>IF(LEFT(ザッケローニ!D52,1)="●",1,0)</f>
        <v>0</v>
      </c>
      <c r="AC53" s="2">
        <f>IF(LEFT(ジーコ!D52,1)="○",1,0)</f>
        <v>1</v>
      </c>
      <c r="AD53" s="2">
        <f>IF(LEFT(ジーコ!D52,1)="△",1,0)</f>
        <v>0</v>
      </c>
      <c r="AE53" s="2">
        <f>IF(LEFT(ジーコ!D52,1)="●",1,0)</f>
        <v>0</v>
      </c>
      <c r="AF53" s="3">
        <f>IF(LEFT(トルシエ!D52,1)="○",1,0)</f>
        <v>1</v>
      </c>
      <c r="AG53" s="3">
        <f>IF(LEFT(トルシエ!D52,1)="△",1,0)</f>
        <v>0</v>
      </c>
      <c r="AH53" s="3">
        <f>IF(LEFT(トルシエ!D52,1)="●",1,0)</f>
        <v>0</v>
      </c>
      <c r="AJ53" s="10">
        <v>51</v>
      </c>
      <c r="AK53" s="78">
        <f>VALUE(MID(ザッケローニ!D52,2,1))</f>
        <v>1</v>
      </c>
      <c r="AL53" s="78">
        <f>VALUE(MID(ザッケローニ!D52,4,1))</f>
        <v>0</v>
      </c>
      <c r="AM53" s="78">
        <f t="shared" si="52"/>
        <v>1</v>
      </c>
      <c r="AT53" s="2">
        <f>VALUE(MID(ジーコ!D52,2,1))</f>
        <v>1</v>
      </c>
      <c r="AU53" s="2">
        <f>VALUE(MID(ジーコ!D52,4,1))</f>
        <v>0</v>
      </c>
      <c r="AV53" s="2">
        <f t="shared" si="15"/>
        <v>1</v>
      </c>
      <c r="AW53" s="3">
        <f>VALUE(MID(トルシエ!D52,2,1))</f>
        <v>2</v>
      </c>
      <c r="AX53" s="3">
        <f>VALUE(MID(トルシエ!D52,4,1))</f>
        <v>0</v>
      </c>
      <c r="AY53" s="3">
        <f t="shared" si="16"/>
        <v>2</v>
      </c>
    </row>
    <row r="54" spans="1:51">
      <c r="A54" s="70" t="s">
        <v>530</v>
      </c>
      <c r="B54" s="71"/>
      <c r="C54" s="72">
        <f>H11</f>
        <v>0.82</v>
      </c>
      <c r="D54" s="73">
        <f>J11</f>
        <v>0.97222222222222221</v>
      </c>
      <c r="E54" s="74">
        <f>(H16+J16)^0.5</f>
        <v>0.19629656334715803</v>
      </c>
      <c r="F54" s="75">
        <f>(C54-D54)/E54</f>
        <v>-0.77547064312588798</v>
      </c>
      <c r="G54" s="76">
        <f>(H16+J16)^2/(H16^2/(H15-1)+J16^2/(J15-1))</f>
        <v>113.79917090672663</v>
      </c>
      <c r="H54" s="75">
        <f>TDIST(ABS(F54),G54,2)</f>
        <v>0.43968147482227649</v>
      </c>
      <c r="I54" s="77" t="s">
        <v>359</v>
      </c>
      <c r="J54" s="77" t="s">
        <v>359</v>
      </c>
      <c r="K54" s="52" t="s">
        <v>533</v>
      </c>
      <c r="S54" s="10">
        <v>52</v>
      </c>
      <c r="AC54" s="2">
        <f>IF(LEFT(ジーコ!D53,1)="○",1,0)</f>
        <v>0</v>
      </c>
      <c r="AD54" s="2">
        <f>IF(LEFT(ジーコ!D53,1)="△",1,0)</f>
        <v>1</v>
      </c>
      <c r="AE54" s="2">
        <f>IF(LEFT(ジーコ!D53,1)="●",1,0)</f>
        <v>0</v>
      </c>
      <c r="AF54" s="3">
        <f>IF(LEFT(トルシエ!D53,1)="○",1,0)</f>
        <v>0</v>
      </c>
      <c r="AG54" s="3">
        <f>IF(LEFT(トルシエ!D53,1)="△",1,0)</f>
        <v>0</v>
      </c>
      <c r="AH54" s="3">
        <f>IF(LEFT(トルシエ!D53,1)="●",1,0)</f>
        <v>1</v>
      </c>
      <c r="AJ54" s="10">
        <v>52</v>
      </c>
      <c r="AT54" s="2">
        <f>VALUE(MID(ジーコ!D53,2,1))</f>
        <v>2</v>
      </c>
      <c r="AU54" s="2">
        <f>VALUE(MID(ジーコ!D53,4,1))</f>
        <v>2</v>
      </c>
      <c r="AV54" s="2">
        <f t="shared" si="15"/>
        <v>0</v>
      </c>
      <c r="AW54" s="3">
        <f>VALUE(MID(トルシエ!D53,2,1))</f>
        <v>0</v>
      </c>
      <c r="AX54" s="3">
        <f>VALUE(MID(トルシエ!D53,4,1))</f>
        <v>1</v>
      </c>
      <c r="AY54" s="3">
        <f t="shared" si="16"/>
        <v>-1</v>
      </c>
    </row>
    <row r="55" spans="1:51">
      <c r="A55" s="70" t="s">
        <v>540</v>
      </c>
      <c r="B55" s="71"/>
      <c r="C55" s="72">
        <f>M11</f>
        <v>0.88</v>
      </c>
      <c r="D55" s="73">
        <f>O11</f>
        <v>0.61111111111111116</v>
      </c>
      <c r="E55" s="74">
        <f>(M16+O16)^0.5</f>
        <v>0.36079217397254132</v>
      </c>
      <c r="F55" s="75">
        <f>(C55-D55)/E55</f>
        <v>0.74527361812829418</v>
      </c>
      <c r="G55" s="76">
        <f>(M16+O16)^2/(M16^2/(M15-1)+O16^2/(O15-1))</f>
        <v>97.620722292959201</v>
      </c>
      <c r="H55" s="75">
        <f>TDIST(ABS(F55),G55,2)</f>
        <v>0.45790838674140799</v>
      </c>
      <c r="I55" s="77" t="s">
        <v>359</v>
      </c>
      <c r="J55" s="77" t="s">
        <v>359</v>
      </c>
      <c r="K55" s="52" t="s">
        <v>537</v>
      </c>
      <c r="S55" s="10">
        <v>53</v>
      </c>
      <c r="AC55" s="2">
        <f>IF(LEFT(ジーコ!D54,1)="○",1,0)</f>
        <v>0</v>
      </c>
      <c r="AD55" s="2">
        <f>IF(LEFT(ジーコ!D54,1)="△",1,0)</f>
        <v>0</v>
      </c>
      <c r="AE55" s="2">
        <f>IF(LEFT(ジーコ!D54,1)="●",1,0)</f>
        <v>1</v>
      </c>
      <c r="AJ55" s="10">
        <v>53</v>
      </c>
      <c r="AT55" s="2">
        <f>VALUE(MID(ジーコ!D54,2,1))</f>
        <v>0</v>
      </c>
      <c r="AU55" s="2">
        <f>VALUE(MID(ジーコ!D54,4,1))</f>
        <v>1</v>
      </c>
      <c r="AV55" s="2">
        <f t="shared" si="15"/>
        <v>-1</v>
      </c>
    </row>
    <row r="56" spans="1:51">
      <c r="A56" s="70" t="s">
        <v>531</v>
      </c>
      <c r="B56" s="71"/>
      <c r="C56" s="72">
        <f>C11</f>
        <v>1.7</v>
      </c>
      <c r="D56" s="73">
        <f>H11</f>
        <v>0.82</v>
      </c>
      <c r="E56" s="74">
        <f>(C16+H16)^0.5</f>
        <v>0.27096200501779821</v>
      </c>
      <c r="F56" s="75">
        <f>(C56-D56)/E56</f>
        <v>3.2476878075293136</v>
      </c>
      <c r="G56" s="76">
        <f>(C16+H16)^2/(C16^2/(C15-1)+H16^2/(H15-1))</f>
        <v>81.437859123801729</v>
      </c>
      <c r="H56" s="75">
        <f>TDIST(ABS(F56),G56,2)</f>
        <v>1.6939821051108247E-3</v>
      </c>
      <c r="I56" s="77" t="s">
        <v>360</v>
      </c>
      <c r="J56" s="77" t="s">
        <v>360</v>
      </c>
      <c r="K56" s="52" t="s">
        <v>538</v>
      </c>
      <c r="S56" s="10">
        <v>54</v>
      </c>
      <c r="AC56" s="2">
        <f>IF(LEFT(ジーコ!D55,1)="○",1,0)</f>
        <v>0</v>
      </c>
      <c r="AD56" s="2">
        <f>IF(LEFT(ジーコ!D55,1)="△",1,0)</f>
        <v>1</v>
      </c>
      <c r="AE56" s="2">
        <f>IF(LEFT(ジーコ!D55,1)="●",1,0)</f>
        <v>0</v>
      </c>
      <c r="AJ56" s="10">
        <v>54</v>
      </c>
      <c r="AT56" s="2">
        <f>VALUE(MID(ジーコ!D55,2,1))</f>
        <v>2</v>
      </c>
      <c r="AU56" s="2">
        <f>VALUE(MID(ジーコ!D55,4,1))</f>
        <v>2</v>
      </c>
      <c r="AV56" s="2">
        <f t="shared" si="15"/>
        <v>0</v>
      </c>
    </row>
    <row r="57" spans="1:51">
      <c r="A57" s="70" t="s">
        <v>539</v>
      </c>
      <c r="B57" s="71"/>
      <c r="C57" s="72">
        <f>M11</f>
        <v>0.88</v>
      </c>
      <c r="D57" s="73">
        <f>N11</f>
        <v>1.1000000000000001</v>
      </c>
      <c r="E57" s="74">
        <f>(M16+N16)^0.5</f>
        <v>0.42189842547446216</v>
      </c>
      <c r="F57" s="75">
        <f>(C57-D57)/E57</f>
        <v>-0.52145252676065479</v>
      </c>
      <c r="G57" s="76">
        <f>(M16+N16)^2/(M16^2/(M15-1)+N16^2/(N15-1))</f>
        <v>51.904983970259941</v>
      </c>
      <c r="H57" s="75">
        <f>TDIST(ABS(F57),G57,2)</f>
        <v>0.60430877043230047</v>
      </c>
      <c r="I57" s="77" t="s">
        <v>359</v>
      </c>
      <c r="J57" s="77" t="s">
        <v>359</v>
      </c>
      <c r="K57" s="52" t="s">
        <v>541</v>
      </c>
      <c r="S57" s="10">
        <v>55</v>
      </c>
      <c r="AC57" s="2">
        <f>IF(LEFT(ジーコ!D56,1)="○",1,0)</f>
        <v>1</v>
      </c>
      <c r="AD57" s="2">
        <f>IF(LEFT(ジーコ!D56,1)="△",1,0)</f>
        <v>0</v>
      </c>
      <c r="AE57" s="2">
        <f>IF(LEFT(ジーコ!D56,1)="●",1,0)</f>
        <v>0</v>
      </c>
      <c r="AJ57" s="10">
        <v>55</v>
      </c>
      <c r="AT57" s="2">
        <f>VALUE(MID(ジーコ!D56,2,1))</f>
        <v>1</v>
      </c>
      <c r="AU57" s="2">
        <f>VALUE(MID(ジーコ!D56,4,1))</f>
        <v>0</v>
      </c>
      <c r="AV57" s="2">
        <f t="shared" si="15"/>
        <v>1</v>
      </c>
    </row>
    <row r="58" spans="1:51">
      <c r="S58" s="10">
        <v>56</v>
      </c>
      <c r="AC58" s="2">
        <f>IF(LEFT(ジーコ!D57,1)="○",1,0)</f>
        <v>1</v>
      </c>
      <c r="AD58" s="2">
        <f>IF(LEFT(ジーコ!D57,1)="△",1,0)</f>
        <v>0</v>
      </c>
      <c r="AE58" s="2">
        <f>IF(LEFT(ジーコ!D57,1)="●",1,0)</f>
        <v>0</v>
      </c>
      <c r="AJ58" s="10">
        <v>56</v>
      </c>
      <c r="AT58" s="2">
        <f>VALUE(MID(ジーコ!D57,2,1))</f>
        <v>2</v>
      </c>
      <c r="AU58" s="2">
        <f>VALUE(MID(ジーコ!D57,4,1))</f>
        <v>1</v>
      </c>
      <c r="AV58" s="2">
        <f t="shared" si="15"/>
        <v>1</v>
      </c>
    </row>
    <row r="59" spans="1:51">
      <c r="S59" s="10">
        <v>57</v>
      </c>
      <c r="AC59" s="2">
        <f>IF(LEFT(ジーコ!D58,1)="○",1,0)</f>
        <v>1</v>
      </c>
      <c r="AD59" s="2">
        <f>IF(LEFT(ジーコ!D58,1)="△",1,0)</f>
        <v>0</v>
      </c>
      <c r="AE59" s="2">
        <f>IF(LEFT(ジーコ!D58,1)="●",1,0)</f>
        <v>0</v>
      </c>
      <c r="AJ59" s="10">
        <v>57</v>
      </c>
      <c r="AT59" s="2">
        <f>VALUE(MID(ジーコ!D58,2,1))</f>
        <v>5</v>
      </c>
      <c r="AU59" s="2">
        <f>VALUE(MID(ジーコ!D58,4,1))</f>
        <v>4</v>
      </c>
      <c r="AV59" s="2">
        <f t="shared" si="15"/>
        <v>1</v>
      </c>
    </row>
    <row r="60" spans="1:51">
      <c r="S60" s="10">
        <v>58</v>
      </c>
      <c r="AC60" s="2">
        <f>IF(LEFT(ジーコ!D59,1)="○",1,0)</f>
        <v>0</v>
      </c>
      <c r="AD60" s="2">
        <f>IF(LEFT(ジーコ!D59,1)="△",1,0)</f>
        <v>1</v>
      </c>
      <c r="AE60" s="2">
        <f>IF(LEFT(ジーコ!D59,1)="●",1,0)</f>
        <v>0</v>
      </c>
      <c r="AJ60" s="10">
        <v>58</v>
      </c>
      <c r="AT60" s="2">
        <f>VALUE(MID(ジーコ!D59,2,1))</f>
        <v>2</v>
      </c>
      <c r="AU60" s="2">
        <f>VALUE(MID(ジーコ!D59,4,1))</f>
        <v>2</v>
      </c>
      <c r="AV60" s="2">
        <f t="shared" si="15"/>
        <v>0</v>
      </c>
    </row>
    <row r="61" spans="1:51">
      <c r="S61" s="10">
        <v>59</v>
      </c>
      <c r="AC61" s="2">
        <f>IF(LEFT(ジーコ!D60,1)="○",1,0)</f>
        <v>0</v>
      </c>
      <c r="AD61" s="2">
        <f>IF(LEFT(ジーコ!D60,1)="△",1,0)</f>
        <v>0</v>
      </c>
      <c r="AE61" s="2">
        <f>IF(LEFT(ジーコ!D60,1)="●",1,0)</f>
        <v>1</v>
      </c>
      <c r="AJ61" s="10">
        <v>59</v>
      </c>
      <c r="AT61" s="2">
        <f>VALUE(MID(ジーコ!D60,2,1))</f>
        <v>0</v>
      </c>
      <c r="AU61" s="2">
        <f>VALUE(MID(ジーコ!D60,4,1))</f>
        <v>1</v>
      </c>
      <c r="AV61" s="2">
        <f t="shared" si="15"/>
        <v>-1</v>
      </c>
    </row>
    <row r="62" spans="1:51">
      <c r="S62" s="10">
        <v>60</v>
      </c>
      <c r="AC62" s="2">
        <f>IF(LEFT(ジーコ!D61,1)="○",1,0)</f>
        <v>1</v>
      </c>
      <c r="AD62" s="2">
        <f>IF(LEFT(ジーコ!D61,1)="△",1,0)</f>
        <v>0</v>
      </c>
      <c r="AE62" s="2">
        <f>IF(LEFT(ジーコ!D61,1)="●",1,0)</f>
        <v>0</v>
      </c>
      <c r="AJ62" s="10">
        <v>60</v>
      </c>
      <c r="AT62" s="2">
        <f>VALUE(MID(ジーコ!D61,2,1))</f>
        <v>1</v>
      </c>
      <c r="AU62" s="2">
        <f>VALUE(MID(ジーコ!D61,4,1))</f>
        <v>0</v>
      </c>
      <c r="AV62" s="2">
        <f t="shared" si="15"/>
        <v>1</v>
      </c>
    </row>
    <row r="63" spans="1:51">
      <c r="S63" s="10">
        <v>61</v>
      </c>
      <c r="AC63" s="2">
        <f>IF(LEFT(ジーコ!D62,1)="○",1,0)</f>
        <v>0</v>
      </c>
      <c r="AD63" s="2">
        <f>IF(LEFT(ジーコ!D62,1)="△",1,0)</f>
        <v>0</v>
      </c>
      <c r="AE63" s="2">
        <f>IF(LEFT(ジーコ!D62,1)="●",1,0)</f>
        <v>1</v>
      </c>
      <c r="AJ63" s="10">
        <v>61</v>
      </c>
      <c r="AT63" s="2">
        <f>VALUE(MID(ジーコ!D62,2,1))</f>
        <v>2</v>
      </c>
      <c r="AU63" s="2">
        <f>VALUE(MID(ジーコ!D62,4,1))</f>
        <v>3</v>
      </c>
      <c r="AV63" s="2">
        <f t="shared" si="15"/>
        <v>-1</v>
      </c>
    </row>
    <row r="64" spans="1:51">
      <c r="S64" s="10">
        <v>62</v>
      </c>
      <c r="AC64" s="2">
        <f>IF(LEFT(ジーコ!D63,1)="○",1,0)</f>
        <v>1</v>
      </c>
      <c r="AD64" s="2">
        <f>IF(LEFT(ジーコ!D63,1)="△",1,0)</f>
        <v>0</v>
      </c>
      <c r="AE64" s="2">
        <f>IF(LEFT(ジーコ!D63,1)="●",1,0)</f>
        <v>0</v>
      </c>
      <c r="AJ64" s="10">
        <v>62</v>
      </c>
      <c r="AT64" s="2">
        <f>VALUE(MID(ジーコ!D63,2,1))</f>
        <v>2</v>
      </c>
      <c r="AU64" s="2">
        <f>VALUE(MID(ジーコ!D63,4,1))</f>
        <v>0</v>
      </c>
      <c r="AV64" s="2">
        <f t="shared" si="15"/>
        <v>2</v>
      </c>
    </row>
    <row r="65" spans="19:48">
      <c r="S65" s="10">
        <v>63</v>
      </c>
      <c r="AC65" s="2">
        <f>IF(LEFT(ジーコ!D64,1)="○",1,0)</f>
        <v>1</v>
      </c>
      <c r="AD65" s="2">
        <f>IF(LEFT(ジーコ!D64,1)="△",1,0)</f>
        <v>0</v>
      </c>
      <c r="AE65" s="2">
        <f>IF(LEFT(ジーコ!D64,1)="●",1,0)</f>
        <v>0</v>
      </c>
      <c r="AJ65" s="10">
        <v>63</v>
      </c>
      <c r="AT65" s="2">
        <f>VALUE(MID(ジーコ!D64,2,1))</f>
        <v>6</v>
      </c>
      <c r="AU65" s="2">
        <f>VALUE(MID(ジーコ!D64,4,1))</f>
        <v>0</v>
      </c>
      <c r="AV65" s="2">
        <f t="shared" si="15"/>
        <v>6</v>
      </c>
    </row>
    <row r="66" spans="19:48">
      <c r="S66" s="10">
        <v>64</v>
      </c>
      <c r="AC66" s="2">
        <f>IF(LEFT(ジーコ!D65,1)="○",1,0)</f>
        <v>0</v>
      </c>
      <c r="AD66" s="2">
        <f>IF(LEFT(ジーコ!D65,1)="△",1,0)</f>
        <v>1</v>
      </c>
      <c r="AE66" s="2">
        <f>IF(LEFT(ジーコ!D65,1)="●",1,0)</f>
        <v>0</v>
      </c>
      <c r="AJ66" s="10">
        <v>64</v>
      </c>
      <c r="AT66" s="2">
        <f>VALUE(MID(ジーコ!D65,2,1))</f>
        <v>2</v>
      </c>
      <c r="AU66" s="2">
        <f>VALUE(MID(ジーコ!D65,4,1))</f>
        <v>2</v>
      </c>
      <c r="AV66" s="2">
        <f t="shared" si="15"/>
        <v>0</v>
      </c>
    </row>
    <row r="67" spans="19:48">
      <c r="S67" s="10">
        <v>65</v>
      </c>
      <c r="AC67" s="2">
        <f>IF(LEFT(ジーコ!D66,1)="○",1,0)</f>
        <v>1</v>
      </c>
      <c r="AD67" s="2">
        <f>IF(LEFT(ジーコ!D66,1)="△",1,0)</f>
        <v>0</v>
      </c>
      <c r="AE67" s="2">
        <f>IF(LEFT(ジーコ!D66,1)="●",1,0)</f>
        <v>0</v>
      </c>
      <c r="AJ67" s="10">
        <v>65</v>
      </c>
      <c r="AT67" s="2">
        <f>VALUE(MID(ジーコ!D66,2,1))</f>
        <v>1</v>
      </c>
      <c r="AU67" s="2">
        <f>VALUE(MID(ジーコ!D66,4,1))</f>
        <v>0</v>
      </c>
      <c r="AV67" s="2">
        <f t="shared" si="15"/>
        <v>1</v>
      </c>
    </row>
    <row r="68" spans="19:48">
      <c r="S68" s="10">
        <v>66</v>
      </c>
      <c r="AC68" s="2">
        <f>IF(LEFT(ジーコ!D67,1)="○",1,0)</f>
        <v>0</v>
      </c>
      <c r="AD68" s="2">
        <f>IF(LEFT(ジーコ!D67,1)="△",1,0)</f>
        <v>0</v>
      </c>
      <c r="AE68" s="2">
        <f>IF(LEFT(ジーコ!D67,1)="●",1,0)</f>
        <v>1</v>
      </c>
      <c r="AJ68" s="10">
        <v>66</v>
      </c>
      <c r="AT68" s="2">
        <f>VALUE(MID(ジーコ!D67,2,1))</f>
        <v>1</v>
      </c>
      <c r="AU68" s="2">
        <f>VALUE(MID(ジーコ!D67,4,1))</f>
        <v>2</v>
      </c>
      <c r="AV68" s="2">
        <f t="shared" ref="AV68:AV74" si="68">AT68-AU68</f>
        <v>-1</v>
      </c>
    </row>
    <row r="69" spans="19:48">
      <c r="S69" s="10">
        <v>67</v>
      </c>
      <c r="AC69" s="2">
        <f>IF(LEFT(ジーコ!D68,1)="○",1,0)</f>
        <v>0</v>
      </c>
      <c r="AD69" s="2">
        <f>IF(LEFT(ジーコ!D68,1)="△",1,0)</f>
        <v>1</v>
      </c>
      <c r="AE69" s="2">
        <f>IF(LEFT(ジーコ!D68,1)="●",1,0)</f>
        <v>0</v>
      </c>
      <c r="AJ69" s="10">
        <v>67</v>
      </c>
      <c r="AT69" s="2">
        <f>VALUE(MID(ジーコ!D68,2,1))</f>
        <v>0</v>
      </c>
      <c r="AU69" s="2">
        <f>VALUE(MID(ジーコ!D68,4,1))</f>
        <v>0</v>
      </c>
      <c r="AV69" s="2">
        <f t="shared" si="68"/>
        <v>0</v>
      </c>
    </row>
    <row r="70" spans="19:48">
      <c r="S70" s="10">
        <v>68</v>
      </c>
      <c r="AC70" s="2">
        <f>IF(LEFT(ジーコ!D69,1)="○",1,0)</f>
        <v>0</v>
      </c>
      <c r="AD70" s="2">
        <f>IF(LEFT(ジーコ!D69,1)="△",1,0)</f>
        <v>1</v>
      </c>
      <c r="AE70" s="2">
        <f>IF(LEFT(ジーコ!D69,1)="●",1,0)</f>
        <v>0</v>
      </c>
      <c r="AJ70" s="10">
        <v>68</v>
      </c>
      <c r="AT70" s="2">
        <f>VALUE(MID(ジーコ!D69,2,1))</f>
        <v>2</v>
      </c>
      <c r="AU70" s="2">
        <f>VALUE(MID(ジーコ!D69,4,1))</f>
        <v>2</v>
      </c>
      <c r="AV70" s="2">
        <f t="shared" si="68"/>
        <v>0</v>
      </c>
    </row>
    <row r="71" spans="19:48">
      <c r="S71" s="10">
        <v>69</v>
      </c>
      <c r="AC71" s="2">
        <f>IF(LEFT(ジーコ!D70,1)="○",1,0)</f>
        <v>1</v>
      </c>
      <c r="AD71" s="2">
        <f>IF(LEFT(ジーコ!D70,1)="△",1,0)</f>
        <v>0</v>
      </c>
      <c r="AE71" s="2">
        <f>IF(LEFT(ジーコ!D70,1)="●",1,0)</f>
        <v>0</v>
      </c>
      <c r="AJ71" s="10">
        <v>69</v>
      </c>
      <c r="AT71" s="2">
        <f>VALUE(MID(ジーコ!D70,2,1))</f>
        <v>1</v>
      </c>
      <c r="AU71" s="2">
        <f>VALUE(MID(ジーコ!D70,4,1))</f>
        <v>0</v>
      </c>
      <c r="AV71" s="2">
        <f t="shared" si="68"/>
        <v>1</v>
      </c>
    </row>
    <row r="72" spans="19:48">
      <c r="S72" s="10">
        <v>70</v>
      </c>
      <c r="AC72" s="2">
        <f>IF(LEFT(ジーコ!D71,1)="○",1,0)</f>
        <v>0</v>
      </c>
      <c r="AD72" s="2">
        <f>IF(LEFT(ジーコ!D71,1)="△",1,0)</f>
        <v>0</v>
      </c>
      <c r="AE72" s="2">
        <f>IF(LEFT(ジーコ!D71,1)="●",1,0)</f>
        <v>1</v>
      </c>
      <c r="AJ72" s="10">
        <v>70</v>
      </c>
      <c r="AT72" s="2">
        <f>VALUE(MID(ジーコ!D71,2,1))</f>
        <v>1</v>
      </c>
      <c r="AU72" s="2">
        <f>VALUE(MID(ジーコ!D71,4,1))</f>
        <v>3</v>
      </c>
      <c r="AV72" s="2">
        <f t="shared" si="68"/>
        <v>-2</v>
      </c>
    </row>
    <row r="73" spans="19:48">
      <c r="S73" s="10">
        <v>71</v>
      </c>
      <c r="AC73" s="2">
        <f>IF(LEFT(ジーコ!D72,1)="○",1,0)</f>
        <v>0</v>
      </c>
      <c r="AD73" s="2">
        <f>IF(LEFT(ジーコ!D72,1)="△",1,0)</f>
        <v>1</v>
      </c>
      <c r="AE73" s="2">
        <f>IF(LEFT(ジーコ!D72,1)="●",1,0)</f>
        <v>0</v>
      </c>
      <c r="AJ73" s="10">
        <v>71</v>
      </c>
      <c r="AT73" s="2">
        <f>VALUE(MID(ジーコ!D72,2,1))</f>
        <v>0</v>
      </c>
      <c r="AU73" s="2">
        <f>VALUE(MID(ジーコ!D72,4,1))</f>
        <v>0</v>
      </c>
      <c r="AV73" s="2">
        <f t="shared" si="68"/>
        <v>0</v>
      </c>
    </row>
    <row r="74" spans="19:48">
      <c r="S74" s="10">
        <v>72</v>
      </c>
      <c r="AC74" s="2">
        <f>IF(LEFT(ジーコ!D73,1)="○",1,0)</f>
        <v>0</v>
      </c>
      <c r="AD74" s="2">
        <f>IF(LEFT(ジーコ!D73,1)="△",1,0)</f>
        <v>0</v>
      </c>
      <c r="AE74" s="2">
        <f>IF(LEFT(ジーコ!D73,1)="●",1,0)</f>
        <v>1</v>
      </c>
      <c r="AJ74" s="10">
        <v>72</v>
      </c>
      <c r="AT74" s="2">
        <f>VALUE(MID(ジーコ!D73,2,1))</f>
        <v>1</v>
      </c>
      <c r="AU74" s="2">
        <f>VALUE(MID(ジーコ!D73,4,1))</f>
        <v>4</v>
      </c>
      <c r="AV74" s="2">
        <f t="shared" si="68"/>
        <v>-3</v>
      </c>
    </row>
  </sheetData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33" r:id="rId4">
          <objectPr defaultSize="0" autoPict="0" r:id="rId5">
            <anchor moveWithCells="1">
              <from>
                <xdr:col>4</xdr:col>
                <xdr:colOff>95250</xdr:colOff>
                <xdr:row>41</xdr:row>
                <xdr:rowOff>142875</xdr:rowOff>
              </from>
              <to>
                <xdr:col>4</xdr:col>
                <xdr:colOff>466725</xdr:colOff>
                <xdr:row>43</xdr:row>
                <xdr:rowOff>19050</xdr:rowOff>
              </to>
            </anchor>
          </objectPr>
        </oleObject>
      </mc:Choice>
      <mc:Fallback>
        <oleObject progId="Equation.3" shapeId="1033" r:id="rId4"/>
      </mc:Fallback>
    </mc:AlternateContent>
    <mc:AlternateContent xmlns:mc="http://schemas.openxmlformats.org/markup-compatibility/2006">
      <mc:Choice Requires="x14">
        <oleObject progId="Equation.3" shapeId="1035" r:id="rId6">
          <objectPr defaultSize="0" r:id="rId7">
            <anchor moveWithCells="1">
              <from>
                <xdr:col>2</xdr:col>
                <xdr:colOff>247650</xdr:colOff>
                <xdr:row>42</xdr:row>
                <xdr:rowOff>28575</xdr:rowOff>
              </from>
              <to>
                <xdr:col>2</xdr:col>
                <xdr:colOff>390525</xdr:colOff>
                <xdr:row>43</xdr:row>
                <xdr:rowOff>9525</xdr:rowOff>
              </to>
            </anchor>
          </objectPr>
        </oleObject>
      </mc:Choice>
      <mc:Fallback>
        <oleObject progId="Equation.3" shapeId="1035" r:id="rId6"/>
      </mc:Fallback>
    </mc:AlternateContent>
    <mc:AlternateContent xmlns:mc="http://schemas.openxmlformats.org/markup-compatibility/2006">
      <mc:Choice Requires="x14">
        <oleObject progId="Equation.3" shapeId="1040" r:id="rId8">
          <objectPr defaultSize="0" autoPict="0" r:id="rId9">
            <anchor moveWithCells="1">
              <from>
                <xdr:col>3</xdr:col>
                <xdr:colOff>247650</xdr:colOff>
                <xdr:row>51</xdr:row>
                <xdr:rowOff>19050</xdr:rowOff>
              </from>
              <to>
                <xdr:col>3</xdr:col>
                <xdr:colOff>390525</xdr:colOff>
                <xdr:row>52</xdr:row>
                <xdr:rowOff>19050</xdr:rowOff>
              </to>
            </anchor>
          </objectPr>
        </oleObject>
      </mc:Choice>
      <mc:Fallback>
        <oleObject progId="Equation.3" shapeId="1040" r:id="rId8"/>
      </mc:Fallback>
    </mc:AlternateContent>
    <mc:AlternateContent xmlns:mc="http://schemas.openxmlformats.org/markup-compatibility/2006">
      <mc:Choice Requires="x14">
        <oleObject progId="Equation.3" shapeId="1042" r:id="rId10">
          <objectPr defaultSize="0" r:id="rId7">
            <anchor moveWithCells="1">
              <from>
                <xdr:col>0</xdr:col>
                <xdr:colOff>476250</xdr:colOff>
                <xdr:row>30</xdr:row>
                <xdr:rowOff>19050</xdr:rowOff>
              </from>
              <to>
                <xdr:col>0</xdr:col>
                <xdr:colOff>619125</xdr:colOff>
                <xdr:row>31</xdr:row>
                <xdr:rowOff>0</xdr:rowOff>
              </to>
            </anchor>
          </objectPr>
        </oleObject>
      </mc:Choice>
      <mc:Fallback>
        <oleObject progId="Equation.3" shapeId="1042" r:id="rId10"/>
      </mc:Fallback>
    </mc:AlternateContent>
    <mc:AlternateContent xmlns:mc="http://schemas.openxmlformats.org/markup-compatibility/2006">
      <mc:Choice Requires="x14">
        <oleObject progId="Equation.3" shapeId="1043" r:id="rId11">
          <objectPr defaultSize="0" autoPict="0" r:id="rId5">
            <anchor moveWithCells="1">
              <from>
                <xdr:col>0</xdr:col>
                <xdr:colOff>1247775</xdr:colOff>
                <xdr:row>30</xdr:row>
                <xdr:rowOff>114300</xdr:rowOff>
              </from>
              <to>
                <xdr:col>0</xdr:col>
                <xdr:colOff>1714500</xdr:colOff>
                <xdr:row>32</xdr:row>
                <xdr:rowOff>57150</xdr:rowOff>
              </to>
            </anchor>
          </objectPr>
        </oleObject>
      </mc:Choice>
      <mc:Fallback>
        <oleObject progId="Equation.3" shapeId="1043" r:id="rId11"/>
      </mc:Fallback>
    </mc:AlternateContent>
    <mc:AlternateContent xmlns:mc="http://schemas.openxmlformats.org/markup-compatibility/2006">
      <mc:Choice Requires="x14">
        <oleObject progId="Equation.3" shapeId="1045" r:id="rId12">
          <objectPr defaultSize="0" autoPict="0" r:id="rId7">
            <anchor moveWithCells="1">
              <from>
                <xdr:col>0</xdr:col>
                <xdr:colOff>390525</xdr:colOff>
                <xdr:row>10</xdr:row>
                <xdr:rowOff>19050</xdr:rowOff>
              </from>
              <to>
                <xdr:col>0</xdr:col>
                <xdr:colOff>533400</xdr:colOff>
                <xdr:row>11</xdr:row>
                <xdr:rowOff>28575</xdr:rowOff>
              </to>
            </anchor>
          </objectPr>
        </oleObject>
      </mc:Choice>
      <mc:Fallback>
        <oleObject progId="Equation.3" shapeId="1045" r:id="rId12"/>
      </mc:Fallback>
    </mc:AlternateContent>
    <mc:AlternateContent xmlns:mc="http://schemas.openxmlformats.org/markup-compatibility/2006">
      <mc:Choice Requires="x14">
        <oleObject progId="Equation.3" shapeId="1046" r:id="rId13">
          <objectPr defaultSize="0" autoPict="0" r:id="rId14">
            <anchor moveWithCells="1">
              <from>
                <xdr:col>0</xdr:col>
                <xdr:colOff>371475</xdr:colOff>
                <xdr:row>10</xdr:row>
                <xdr:rowOff>152400</xdr:rowOff>
              </from>
              <to>
                <xdr:col>0</xdr:col>
                <xdr:colOff>552450</xdr:colOff>
                <xdr:row>12</xdr:row>
                <xdr:rowOff>38100</xdr:rowOff>
              </to>
            </anchor>
          </objectPr>
        </oleObject>
      </mc:Choice>
      <mc:Fallback>
        <oleObject progId="Equation.3" shapeId="1046" r:id="rId13"/>
      </mc:Fallback>
    </mc:AlternateContent>
    <mc:AlternateContent xmlns:mc="http://schemas.openxmlformats.org/markup-compatibility/2006">
      <mc:Choice Requires="x14">
        <oleObject progId="Equation.3" shapeId="1047" r:id="rId15">
          <objectPr defaultSize="0" autoPict="0" r:id="rId5">
            <anchor moveWithCells="1">
              <from>
                <xdr:col>0</xdr:col>
                <xdr:colOff>1400175</xdr:colOff>
                <xdr:row>15</xdr:row>
                <xdr:rowOff>142875</xdr:rowOff>
              </from>
              <to>
                <xdr:col>0</xdr:col>
                <xdr:colOff>1771650</xdr:colOff>
                <xdr:row>17</xdr:row>
                <xdr:rowOff>28575</xdr:rowOff>
              </to>
            </anchor>
          </objectPr>
        </oleObject>
      </mc:Choice>
      <mc:Fallback>
        <oleObject progId="Equation.3" shapeId="1047" r:id="rId15"/>
      </mc:Fallback>
    </mc:AlternateContent>
    <mc:AlternateContent xmlns:mc="http://schemas.openxmlformats.org/markup-compatibility/2006">
      <mc:Choice Requires="x14">
        <oleObject progId="Equation.3" shapeId="1048" r:id="rId16">
          <objectPr defaultSize="0" autoPict="0" r:id="rId17">
            <anchor moveWithCells="1">
              <from>
                <xdr:col>0</xdr:col>
                <xdr:colOff>638175</xdr:colOff>
                <xdr:row>11</xdr:row>
                <xdr:rowOff>142875</xdr:rowOff>
              </from>
              <to>
                <xdr:col>0</xdr:col>
                <xdr:colOff>800100</xdr:colOff>
                <xdr:row>13</xdr:row>
                <xdr:rowOff>28575</xdr:rowOff>
              </to>
            </anchor>
          </objectPr>
        </oleObject>
      </mc:Choice>
      <mc:Fallback>
        <oleObject progId="Equation.3" shapeId="1048" r:id="rId16"/>
      </mc:Fallback>
    </mc:AlternateContent>
    <mc:AlternateContent xmlns:mc="http://schemas.openxmlformats.org/markup-compatibility/2006">
      <mc:Choice Requires="x14">
        <oleObject progId="Equation.3" shapeId="1049" r:id="rId18">
          <objectPr defaultSize="0" autoPict="0" r:id="rId19">
            <anchor moveWithCells="1">
              <from>
                <xdr:col>0</xdr:col>
                <xdr:colOff>1209675</xdr:colOff>
                <xdr:row>15</xdr:row>
                <xdr:rowOff>0</xdr:rowOff>
              </from>
              <to>
                <xdr:col>0</xdr:col>
                <xdr:colOff>1495425</xdr:colOff>
                <xdr:row>16</xdr:row>
                <xdr:rowOff>19050</xdr:rowOff>
              </to>
            </anchor>
          </objectPr>
        </oleObject>
      </mc:Choice>
      <mc:Fallback>
        <oleObject progId="Equation.3" shapeId="1049" r:id="rId18"/>
      </mc:Fallback>
    </mc:AlternateContent>
    <mc:AlternateContent xmlns:mc="http://schemas.openxmlformats.org/markup-compatibility/2006">
      <mc:Choice Requires="x14">
        <oleObject progId="Equation.3" shapeId="1050" r:id="rId20">
          <objectPr defaultSize="0" r:id="rId7">
            <anchor moveWithCells="1">
              <from>
                <xdr:col>3</xdr:col>
                <xdr:colOff>285750</xdr:colOff>
                <xdr:row>20</xdr:row>
                <xdr:rowOff>9525</xdr:rowOff>
              </from>
              <to>
                <xdr:col>3</xdr:col>
                <xdr:colOff>428625</xdr:colOff>
                <xdr:row>21</xdr:row>
                <xdr:rowOff>0</xdr:rowOff>
              </to>
            </anchor>
          </objectPr>
        </oleObject>
      </mc:Choice>
      <mc:Fallback>
        <oleObject progId="Equation.3" shapeId="1050" r:id="rId20"/>
      </mc:Fallback>
    </mc:AlternateContent>
    <mc:AlternateContent xmlns:mc="http://schemas.openxmlformats.org/markup-compatibility/2006">
      <mc:Choice Requires="x14">
        <oleObject progId="Equation.3" shapeId="1051" r:id="rId21">
          <objectPr defaultSize="0" autoPict="0" r:id="rId22">
            <anchor moveWithCells="1">
              <from>
                <xdr:col>5</xdr:col>
                <xdr:colOff>257175</xdr:colOff>
                <xdr:row>20</xdr:row>
                <xdr:rowOff>19050</xdr:rowOff>
              </from>
              <to>
                <xdr:col>5</xdr:col>
                <xdr:colOff>552450</xdr:colOff>
                <xdr:row>20</xdr:row>
                <xdr:rowOff>161925</xdr:rowOff>
              </to>
            </anchor>
          </objectPr>
        </oleObject>
      </mc:Choice>
      <mc:Fallback>
        <oleObject progId="Equation.3" shapeId="1051" r:id="rId21"/>
      </mc:Fallback>
    </mc:AlternateContent>
    <mc:AlternateContent xmlns:mc="http://schemas.openxmlformats.org/markup-compatibility/2006">
      <mc:Choice Requires="x14">
        <oleObject progId="Equation.3" shapeId="1052" r:id="rId23">
          <objectPr defaultSize="0" autoPict="0" r:id="rId17">
            <anchor moveWithCells="1">
              <from>
                <xdr:col>6</xdr:col>
                <xdr:colOff>304800</xdr:colOff>
                <xdr:row>19</xdr:row>
                <xdr:rowOff>152400</xdr:rowOff>
              </from>
              <to>
                <xdr:col>6</xdr:col>
                <xdr:colOff>466725</xdr:colOff>
                <xdr:row>21</xdr:row>
                <xdr:rowOff>38100</xdr:rowOff>
              </to>
            </anchor>
          </objectPr>
        </oleObject>
      </mc:Choice>
      <mc:Fallback>
        <oleObject progId="Equation.3" shapeId="1052" r:id="rId23"/>
      </mc:Fallback>
    </mc:AlternateContent>
    <mc:AlternateContent xmlns:mc="http://schemas.openxmlformats.org/markup-compatibility/2006">
      <mc:Choice Requires="x14">
        <oleObject progId="Equation.3" shapeId="1054" r:id="rId24">
          <objectPr defaultSize="0" r:id="rId7">
            <anchor moveWithCells="1">
              <from>
                <xdr:col>2</xdr:col>
                <xdr:colOff>247650</xdr:colOff>
                <xdr:row>51</xdr:row>
                <xdr:rowOff>28575</xdr:rowOff>
              </from>
              <to>
                <xdr:col>2</xdr:col>
                <xdr:colOff>390525</xdr:colOff>
                <xdr:row>52</xdr:row>
                <xdr:rowOff>0</xdr:rowOff>
              </to>
            </anchor>
          </objectPr>
        </oleObject>
      </mc:Choice>
      <mc:Fallback>
        <oleObject progId="Equation.3" shapeId="1054" r:id="rId24"/>
      </mc:Fallback>
    </mc:AlternateContent>
    <mc:AlternateContent xmlns:mc="http://schemas.openxmlformats.org/markup-compatibility/2006">
      <mc:Choice Requires="x14">
        <oleObject progId="Equation.3" shapeId="1055" r:id="rId25">
          <objectPr defaultSize="0" autoPict="0" r:id="rId26">
            <anchor moveWithCells="1">
              <from>
                <xdr:col>4</xdr:col>
                <xdr:colOff>180975</xdr:colOff>
                <xdr:row>50</xdr:row>
                <xdr:rowOff>161925</xdr:rowOff>
              </from>
              <to>
                <xdr:col>4</xdr:col>
                <xdr:colOff>428625</xdr:colOff>
                <xdr:row>52</xdr:row>
                <xdr:rowOff>9525</xdr:rowOff>
              </to>
            </anchor>
          </objectPr>
        </oleObject>
      </mc:Choice>
      <mc:Fallback>
        <oleObject progId="Equation.3" shapeId="1055" r:id="rId2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F65" sqref="F65"/>
    </sheetView>
  </sheetViews>
  <sheetFormatPr defaultRowHeight="13.5"/>
  <sheetData>
    <row r="1" spans="1:7">
      <c r="A1" t="s">
        <v>0</v>
      </c>
      <c r="B1" t="s">
        <v>1</v>
      </c>
      <c r="D1" t="s">
        <v>2</v>
      </c>
      <c r="E1" t="s">
        <v>3</v>
      </c>
      <c r="F1" t="s">
        <v>4</v>
      </c>
      <c r="G1" t="s">
        <v>5</v>
      </c>
    </row>
    <row r="2" spans="1:7">
      <c r="A2" t="s">
        <v>549</v>
      </c>
      <c r="B2" t="s">
        <v>547</v>
      </c>
      <c r="C2" t="s">
        <v>8</v>
      </c>
      <c r="D2" t="s">
        <v>9</v>
      </c>
      <c r="E2" t="s">
        <v>165</v>
      </c>
      <c r="F2" t="s">
        <v>11</v>
      </c>
      <c r="G2" t="s">
        <v>133</v>
      </c>
    </row>
    <row r="3" spans="1:7">
      <c r="A3" t="s">
        <v>523</v>
      </c>
      <c r="B3" t="s">
        <v>547</v>
      </c>
      <c r="C3" t="s">
        <v>30</v>
      </c>
      <c r="D3" t="s">
        <v>18</v>
      </c>
      <c r="E3" t="s">
        <v>58</v>
      </c>
      <c r="F3" t="s">
        <v>11</v>
      </c>
      <c r="G3" t="s">
        <v>59</v>
      </c>
    </row>
    <row r="4" spans="1:7">
      <c r="A4" t="s">
        <v>550</v>
      </c>
      <c r="B4" t="s">
        <v>547</v>
      </c>
      <c r="C4" t="s">
        <v>25</v>
      </c>
      <c r="D4" t="s">
        <v>33</v>
      </c>
      <c r="E4" t="s">
        <v>230</v>
      </c>
      <c r="F4" t="s">
        <v>551</v>
      </c>
      <c r="G4" t="s">
        <v>89</v>
      </c>
    </row>
    <row r="5" spans="1:7">
      <c r="A5" t="s">
        <v>552</v>
      </c>
      <c r="B5" t="s">
        <v>547</v>
      </c>
      <c r="C5" t="s">
        <v>25</v>
      </c>
      <c r="D5" t="s">
        <v>203</v>
      </c>
      <c r="E5" t="s">
        <v>251</v>
      </c>
      <c r="F5" t="s">
        <v>551</v>
      </c>
      <c r="G5" t="s">
        <v>89</v>
      </c>
    </row>
    <row r="6" spans="1:7">
      <c r="A6" t="s">
        <v>553</v>
      </c>
      <c r="B6" t="s">
        <v>547</v>
      </c>
      <c r="C6" t="s">
        <v>25</v>
      </c>
      <c r="D6" t="s">
        <v>496</v>
      </c>
      <c r="E6" t="s">
        <v>82</v>
      </c>
      <c r="F6" t="s">
        <v>551</v>
      </c>
      <c r="G6" t="s">
        <v>89</v>
      </c>
    </row>
    <row r="7" spans="1:7">
      <c r="A7" t="s">
        <v>554</v>
      </c>
      <c r="B7" t="s">
        <v>547</v>
      </c>
      <c r="C7" t="s">
        <v>30</v>
      </c>
      <c r="D7" t="s">
        <v>95</v>
      </c>
      <c r="E7" t="s">
        <v>89</v>
      </c>
      <c r="F7" t="s">
        <v>551</v>
      </c>
      <c r="G7" t="s">
        <v>89</v>
      </c>
    </row>
    <row r="8" spans="1:7">
      <c r="A8" t="s">
        <v>555</v>
      </c>
      <c r="B8" t="s">
        <v>547</v>
      </c>
      <c r="C8" t="s">
        <v>25</v>
      </c>
      <c r="D8" t="s">
        <v>61</v>
      </c>
      <c r="E8" t="s">
        <v>58</v>
      </c>
      <c r="F8" t="s">
        <v>551</v>
      </c>
      <c r="G8" t="s">
        <v>89</v>
      </c>
    </row>
    <row r="9" spans="1:7">
      <c r="A9" t="s">
        <v>556</v>
      </c>
      <c r="B9" t="s">
        <v>547</v>
      </c>
      <c r="C9" t="s">
        <v>25</v>
      </c>
      <c r="D9" t="s">
        <v>9</v>
      </c>
      <c r="E9" t="s">
        <v>115</v>
      </c>
      <c r="F9" t="s">
        <v>551</v>
      </c>
      <c r="G9" t="s">
        <v>89</v>
      </c>
    </row>
    <row r="10" spans="1:7">
      <c r="A10" t="s">
        <v>614</v>
      </c>
      <c r="B10" t="s">
        <v>547</v>
      </c>
      <c r="C10" t="s">
        <v>8</v>
      </c>
      <c r="D10" t="s">
        <v>203</v>
      </c>
      <c r="E10" t="s">
        <v>615</v>
      </c>
      <c r="F10" t="s">
        <v>616</v>
      </c>
      <c r="G10" t="s">
        <v>16</v>
      </c>
    </row>
    <row r="11" spans="1:7">
      <c r="A11" t="s">
        <v>557</v>
      </c>
      <c r="B11" t="s">
        <v>547</v>
      </c>
      <c r="C11" t="s">
        <v>8</v>
      </c>
      <c r="D11" t="s">
        <v>18</v>
      </c>
      <c r="E11" t="s">
        <v>22</v>
      </c>
      <c r="F11" t="s">
        <v>558</v>
      </c>
      <c r="G11" t="s">
        <v>109</v>
      </c>
    </row>
    <row r="12" spans="1:7">
      <c r="A12" t="s">
        <v>571</v>
      </c>
      <c r="B12" t="s">
        <v>547</v>
      </c>
      <c r="C12" t="s">
        <v>8</v>
      </c>
      <c r="D12" t="s">
        <v>18</v>
      </c>
      <c r="E12" t="s">
        <v>208</v>
      </c>
      <c r="F12" t="s">
        <v>558</v>
      </c>
      <c r="G12" t="s">
        <v>300</v>
      </c>
    </row>
    <row r="13" spans="1:7">
      <c r="A13" t="s">
        <v>572</v>
      </c>
      <c r="B13" t="s">
        <v>547</v>
      </c>
      <c r="C13" t="s">
        <v>8</v>
      </c>
      <c r="D13" t="s">
        <v>45</v>
      </c>
      <c r="E13" t="s">
        <v>58</v>
      </c>
      <c r="F13" t="s">
        <v>11</v>
      </c>
      <c r="G13" t="s">
        <v>457</v>
      </c>
    </row>
    <row r="14" spans="1:7">
      <c r="A14" t="s">
        <v>573</v>
      </c>
      <c r="B14" t="s">
        <v>547</v>
      </c>
      <c r="C14" t="s">
        <v>8</v>
      </c>
      <c r="D14" t="s">
        <v>9</v>
      </c>
      <c r="E14" t="s">
        <v>253</v>
      </c>
      <c r="F14" t="s">
        <v>574</v>
      </c>
      <c r="G14" t="s">
        <v>133</v>
      </c>
    </row>
    <row r="15" spans="1:7">
      <c r="A15" t="s">
        <v>575</v>
      </c>
      <c r="B15" t="s">
        <v>547</v>
      </c>
      <c r="C15" t="s">
        <v>30</v>
      </c>
      <c r="D15" t="s">
        <v>33</v>
      </c>
      <c r="E15" t="s">
        <v>87</v>
      </c>
      <c r="F15" t="s">
        <v>576</v>
      </c>
      <c r="G15" t="s">
        <v>577</v>
      </c>
    </row>
    <row r="16" spans="1:7">
      <c r="A16" t="s">
        <v>578</v>
      </c>
      <c r="B16" t="s">
        <v>547</v>
      </c>
      <c r="C16" t="s">
        <v>8</v>
      </c>
      <c r="D16" t="s">
        <v>9</v>
      </c>
      <c r="E16" t="s">
        <v>377</v>
      </c>
      <c r="F16" t="s">
        <v>11</v>
      </c>
      <c r="G16" t="s">
        <v>464</v>
      </c>
    </row>
    <row r="17" spans="1:7">
      <c r="A17" t="s">
        <v>579</v>
      </c>
      <c r="B17" t="s">
        <v>547</v>
      </c>
      <c r="C17" t="s">
        <v>8</v>
      </c>
      <c r="D17" t="s">
        <v>580</v>
      </c>
      <c r="E17" t="s">
        <v>581</v>
      </c>
      <c r="F17" t="s">
        <v>582</v>
      </c>
      <c r="G17" t="s">
        <v>12</v>
      </c>
    </row>
    <row r="18" spans="1:7">
      <c r="A18" t="s">
        <v>583</v>
      </c>
      <c r="B18" t="s">
        <v>547</v>
      </c>
      <c r="C18" t="s">
        <v>30</v>
      </c>
      <c r="D18" t="s">
        <v>66</v>
      </c>
      <c r="E18" t="s">
        <v>581</v>
      </c>
      <c r="F18" t="s">
        <v>584</v>
      </c>
      <c r="G18" t="s">
        <v>585</v>
      </c>
    </row>
    <row r="19" spans="1:7">
      <c r="A19" t="s">
        <v>586</v>
      </c>
      <c r="B19" t="s">
        <v>547</v>
      </c>
      <c r="C19" t="s">
        <v>30</v>
      </c>
      <c r="D19" t="s">
        <v>38</v>
      </c>
      <c r="E19" t="s">
        <v>253</v>
      </c>
      <c r="F19" t="s">
        <v>587</v>
      </c>
      <c r="G19" t="s">
        <v>585</v>
      </c>
    </row>
    <row r="20" spans="1:7">
      <c r="A20" t="s">
        <v>588</v>
      </c>
      <c r="B20" t="s">
        <v>547</v>
      </c>
      <c r="C20" t="s">
        <v>8</v>
      </c>
      <c r="D20" t="s">
        <v>75</v>
      </c>
      <c r="E20" t="s">
        <v>211</v>
      </c>
      <c r="F20" t="s">
        <v>11</v>
      </c>
      <c r="G20" t="s">
        <v>12</v>
      </c>
    </row>
    <row r="21" spans="1:7">
      <c r="A21" t="s">
        <v>589</v>
      </c>
      <c r="B21" t="s">
        <v>547</v>
      </c>
      <c r="C21" t="s">
        <v>8</v>
      </c>
      <c r="D21" t="s">
        <v>38</v>
      </c>
      <c r="E21" t="s">
        <v>87</v>
      </c>
      <c r="F21" t="s">
        <v>590</v>
      </c>
      <c r="G21" t="s">
        <v>411</v>
      </c>
    </row>
    <row r="22" spans="1:7">
      <c r="A22" t="s">
        <v>591</v>
      </c>
      <c r="B22" t="s">
        <v>547</v>
      </c>
      <c r="C22" t="s">
        <v>8</v>
      </c>
      <c r="D22" t="s">
        <v>73</v>
      </c>
      <c r="E22" t="s">
        <v>592</v>
      </c>
      <c r="F22" t="s">
        <v>11</v>
      </c>
      <c r="G22" t="s">
        <v>124</v>
      </c>
    </row>
    <row r="23" spans="1:7">
      <c r="A23" t="s">
        <v>593</v>
      </c>
      <c r="B23" t="s">
        <v>547</v>
      </c>
      <c r="C23" t="s">
        <v>8</v>
      </c>
      <c r="D23" t="s">
        <v>45</v>
      </c>
      <c r="E23" t="s">
        <v>200</v>
      </c>
      <c r="F23" t="s">
        <v>594</v>
      </c>
      <c r="G23" t="s">
        <v>133</v>
      </c>
    </row>
    <row r="24" spans="1:7">
      <c r="A24" t="s">
        <v>595</v>
      </c>
      <c r="B24" t="s">
        <v>547</v>
      </c>
      <c r="C24" t="s">
        <v>8</v>
      </c>
      <c r="D24" t="s">
        <v>298</v>
      </c>
      <c r="E24" t="s">
        <v>230</v>
      </c>
      <c r="F24" t="s">
        <v>596</v>
      </c>
      <c r="G24" t="s">
        <v>133</v>
      </c>
    </row>
    <row r="25" spans="1:7">
      <c r="A25" t="s">
        <v>597</v>
      </c>
      <c r="B25" t="s">
        <v>547</v>
      </c>
      <c r="C25" t="s">
        <v>30</v>
      </c>
      <c r="D25" t="s">
        <v>33</v>
      </c>
      <c r="E25" t="s">
        <v>115</v>
      </c>
      <c r="F25" t="s">
        <v>598</v>
      </c>
      <c r="G25" t="s">
        <v>115</v>
      </c>
    </row>
    <row r="26" spans="1:7">
      <c r="A26" t="s">
        <v>599</v>
      </c>
      <c r="B26" t="s">
        <v>547</v>
      </c>
      <c r="C26" t="s">
        <v>8</v>
      </c>
      <c r="D26" t="s">
        <v>33</v>
      </c>
      <c r="E26" t="s">
        <v>504</v>
      </c>
      <c r="F26" t="s">
        <v>11</v>
      </c>
      <c r="G26" t="s">
        <v>119</v>
      </c>
    </row>
    <row r="27" spans="1:7">
      <c r="A27" t="s">
        <v>600</v>
      </c>
      <c r="B27" t="s">
        <v>547</v>
      </c>
      <c r="C27" t="s">
        <v>8</v>
      </c>
      <c r="D27" t="s">
        <v>9</v>
      </c>
      <c r="E27" t="s">
        <v>76</v>
      </c>
      <c r="F27" t="s">
        <v>11</v>
      </c>
      <c r="G27" t="s">
        <v>601</v>
      </c>
    </row>
    <row r="28" spans="1:7">
      <c r="A28" t="s">
        <v>602</v>
      </c>
      <c r="B28" t="s">
        <v>547</v>
      </c>
      <c r="C28" t="s">
        <v>8</v>
      </c>
      <c r="D28" t="s">
        <v>9</v>
      </c>
      <c r="E28" t="s">
        <v>92</v>
      </c>
      <c r="F28" t="s">
        <v>603</v>
      </c>
      <c r="G28" t="s">
        <v>133</v>
      </c>
    </row>
    <row r="29" spans="1:7">
      <c r="A29" t="s">
        <v>604</v>
      </c>
      <c r="B29" t="s">
        <v>547</v>
      </c>
      <c r="C29" t="s">
        <v>30</v>
      </c>
      <c r="D29" t="s">
        <v>9</v>
      </c>
      <c r="E29" t="s">
        <v>62</v>
      </c>
      <c r="F29" t="s">
        <v>11</v>
      </c>
      <c r="G29" t="s">
        <v>62</v>
      </c>
    </row>
    <row r="30" spans="1:7">
      <c r="A30" t="s">
        <v>605</v>
      </c>
      <c r="B30" t="s">
        <v>547</v>
      </c>
      <c r="C30" t="s">
        <v>25</v>
      </c>
      <c r="D30" t="s">
        <v>31</v>
      </c>
      <c r="E30" t="s">
        <v>15</v>
      </c>
      <c r="F30" t="s">
        <v>11</v>
      </c>
      <c r="G30" t="s">
        <v>138</v>
      </c>
    </row>
    <row r="31" spans="1:7">
      <c r="A31" t="s">
        <v>606</v>
      </c>
      <c r="B31" t="s">
        <v>547</v>
      </c>
      <c r="C31" t="s">
        <v>30</v>
      </c>
      <c r="D31" t="s">
        <v>203</v>
      </c>
      <c r="E31" t="s">
        <v>200</v>
      </c>
      <c r="F31" t="s">
        <v>607</v>
      </c>
      <c r="G31" t="s">
        <v>243</v>
      </c>
    </row>
    <row r="32" spans="1:7">
      <c r="A32" t="s">
        <v>608</v>
      </c>
      <c r="B32" t="s">
        <v>547</v>
      </c>
      <c r="C32" t="s">
        <v>8</v>
      </c>
      <c r="D32" t="s">
        <v>45</v>
      </c>
      <c r="E32" t="s">
        <v>287</v>
      </c>
      <c r="F32" t="s">
        <v>11</v>
      </c>
      <c r="G32" t="s">
        <v>464</v>
      </c>
    </row>
    <row r="33" spans="1:7">
      <c r="A33" t="s">
        <v>609</v>
      </c>
      <c r="B33" t="s">
        <v>547</v>
      </c>
      <c r="C33" t="s">
        <v>25</v>
      </c>
      <c r="D33" t="s">
        <v>203</v>
      </c>
      <c r="E33" t="s">
        <v>107</v>
      </c>
      <c r="F33" t="s">
        <v>11</v>
      </c>
      <c r="G33" t="s">
        <v>610</v>
      </c>
    </row>
    <row r="34" spans="1:7">
      <c r="A34" t="s">
        <v>611</v>
      </c>
      <c r="B34" t="s">
        <v>547</v>
      </c>
      <c r="C34" t="s">
        <v>30</v>
      </c>
      <c r="D34" t="s">
        <v>180</v>
      </c>
      <c r="E34" t="s">
        <v>230</v>
      </c>
      <c r="F34" t="s">
        <v>612</v>
      </c>
      <c r="G34" t="s">
        <v>613</v>
      </c>
    </row>
    <row r="35" spans="1:7">
      <c r="A35" t="s">
        <v>617</v>
      </c>
      <c r="B35" t="s">
        <v>547</v>
      </c>
      <c r="C35" t="s">
        <v>8</v>
      </c>
      <c r="D35" t="s">
        <v>14</v>
      </c>
      <c r="E35" t="s">
        <v>308</v>
      </c>
      <c r="F35" t="s">
        <v>11</v>
      </c>
      <c r="G35" t="s">
        <v>411</v>
      </c>
    </row>
    <row r="36" spans="1:7">
      <c r="A36" t="s">
        <v>618</v>
      </c>
      <c r="B36" t="s">
        <v>547</v>
      </c>
      <c r="C36" t="s">
        <v>8</v>
      </c>
      <c r="D36" t="s">
        <v>33</v>
      </c>
      <c r="E36" t="s">
        <v>115</v>
      </c>
      <c r="F36" t="s">
        <v>619</v>
      </c>
      <c r="G36" t="s">
        <v>133</v>
      </c>
    </row>
    <row r="37" spans="1:7">
      <c r="A37" t="s">
        <v>620</v>
      </c>
      <c r="B37" t="s">
        <v>547</v>
      </c>
      <c r="C37" t="s">
        <v>30</v>
      </c>
      <c r="D37" t="s">
        <v>9</v>
      </c>
      <c r="E37" t="s">
        <v>92</v>
      </c>
      <c r="F37" t="s">
        <v>621</v>
      </c>
      <c r="G37" t="s">
        <v>610</v>
      </c>
    </row>
    <row r="38" spans="1:7">
      <c r="A38" t="s">
        <v>622</v>
      </c>
      <c r="B38" t="s">
        <v>547</v>
      </c>
      <c r="C38" t="s">
        <v>30</v>
      </c>
      <c r="D38" t="s">
        <v>148</v>
      </c>
      <c r="E38" t="s">
        <v>15</v>
      </c>
      <c r="F38" t="s">
        <v>623</v>
      </c>
      <c r="G38" t="s">
        <v>624</v>
      </c>
    </row>
    <row r="39" spans="1:7">
      <c r="A39" t="s">
        <v>625</v>
      </c>
      <c r="B39" t="s">
        <v>547</v>
      </c>
      <c r="C39" t="s">
        <v>25</v>
      </c>
      <c r="D39" t="s">
        <v>626</v>
      </c>
      <c r="E39" t="s">
        <v>132</v>
      </c>
      <c r="F39" t="s">
        <v>623</v>
      </c>
      <c r="G39" t="s">
        <v>627</v>
      </c>
    </row>
    <row r="40" spans="1:7">
      <c r="A40" t="s">
        <v>628</v>
      </c>
      <c r="B40" t="s">
        <v>547</v>
      </c>
      <c r="C40" t="s">
        <v>25</v>
      </c>
      <c r="D40" t="s">
        <v>180</v>
      </c>
      <c r="E40" t="s">
        <v>39</v>
      </c>
      <c r="F40" t="s">
        <v>623</v>
      </c>
      <c r="G40" t="s">
        <v>629</v>
      </c>
    </row>
    <row r="41" spans="1:7">
      <c r="A41" t="s">
        <v>630</v>
      </c>
      <c r="B41" t="s">
        <v>547</v>
      </c>
      <c r="C41" t="s">
        <v>25</v>
      </c>
      <c r="D41" t="s">
        <v>144</v>
      </c>
      <c r="E41" t="s">
        <v>54</v>
      </c>
      <c r="F41" t="s">
        <v>631</v>
      </c>
      <c r="G41" t="s">
        <v>58</v>
      </c>
    </row>
    <row r="42" spans="1:7">
      <c r="A42" t="s">
        <v>632</v>
      </c>
      <c r="B42" t="s">
        <v>547</v>
      </c>
      <c r="C42" t="s">
        <v>25</v>
      </c>
      <c r="D42" t="s">
        <v>95</v>
      </c>
      <c r="E42" t="s">
        <v>115</v>
      </c>
      <c r="F42" t="s">
        <v>631</v>
      </c>
      <c r="G42" t="s">
        <v>58</v>
      </c>
    </row>
    <row r="43" spans="1:7">
      <c r="A43" t="s">
        <v>633</v>
      </c>
      <c r="B43" t="s">
        <v>547</v>
      </c>
      <c r="C43" t="s">
        <v>30</v>
      </c>
      <c r="D43" t="s">
        <v>203</v>
      </c>
      <c r="E43" t="s">
        <v>58</v>
      </c>
      <c r="F43" t="s">
        <v>631</v>
      </c>
      <c r="G43" t="s">
        <v>58</v>
      </c>
    </row>
    <row r="44" spans="1:7">
      <c r="A44" t="s">
        <v>634</v>
      </c>
      <c r="B44" t="s">
        <v>547</v>
      </c>
      <c r="C44" t="s">
        <v>8</v>
      </c>
      <c r="D44" t="s">
        <v>635</v>
      </c>
      <c r="E44" t="s">
        <v>167</v>
      </c>
      <c r="F44" t="s">
        <v>11</v>
      </c>
      <c r="G44" t="s">
        <v>71</v>
      </c>
    </row>
    <row r="45" spans="1:7">
      <c r="A45" t="s">
        <v>636</v>
      </c>
      <c r="B45" t="s">
        <v>547</v>
      </c>
      <c r="C45" t="s">
        <v>8</v>
      </c>
      <c r="D45" t="s">
        <v>45</v>
      </c>
      <c r="E45" t="s">
        <v>637</v>
      </c>
      <c r="F45" t="s">
        <v>11</v>
      </c>
      <c r="G45" t="s">
        <v>136</v>
      </c>
    </row>
    <row r="46" spans="1:7">
      <c r="A46" t="s">
        <v>638</v>
      </c>
      <c r="B46" t="s">
        <v>547</v>
      </c>
      <c r="C46" t="s">
        <v>8</v>
      </c>
      <c r="D46" t="s">
        <v>75</v>
      </c>
      <c r="E46" t="s">
        <v>333</v>
      </c>
      <c r="F46" t="s">
        <v>11</v>
      </c>
      <c r="G46" t="s">
        <v>300</v>
      </c>
    </row>
    <row r="47" spans="1:7">
      <c r="A47" t="s">
        <v>639</v>
      </c>
      <c r="B47" t="s">
        <v>547</v>
      </c>
      <c r="C47" t="s">
        <v>30</v>
      </c>
      <c r="D47" t="s">
        <v>14</v>
      </c>
      <c r="E47" t="s">
        <v>512</v>
      </c>
      <c r="F47" t="s">
        <v>11</v>
      </c>
      <c r="G47" t="s">
        <v>512</v>
      </c>
    </row>
    <row r="48" spans="1:7">
      <c r="A48" t="s">
        <v>640</v>
      </c>
      <c r="B48" t="s">
        <v>547</v>
      </c>
      <c r="C48" t="s">
        <v>30</v>
      </c>
      <c r="D48" t="s">
        <v>38</v>
      </c>
      <c r="E48" t="s">
        <v>641</v>
      </c>
      <c r="F48" t="s">
        <v>11</v>
      </c>
      <c r="G48" t="s">
        <v>641</v>
      </c>
    </row>
    <row r="49" spans="1:7">
      <c r="A49" t="s">
        <v>642</v>
      </c>
      <c r="B49" t="s">
        <v>547</v>
      </c>
      <c r="C49" t="s">
        <v>25</v>
      </c>
      <c r="D49" t="s">
        <v>61</v>
      </c>
      <c r="E49" t="s">
        <v>489</v>
      </c>
      <c r="F49" t="s">
        <v>11</v>
      </c>
      <c r="G49" t="s">
        <v>643</v>
      </c>
    </row>
    <row r="50" spans="1:7">
      <c r="A50" t="s">
        <v>644</v>
      </c>
      <c r="B50" t="s">
        <v>547</v>
      </c>
      <c r="C50" t="s">
        <v>30</v>
      </c>
      <c r="D50" t="s">
        <v>95</v>
      </c>
      <c r="E50" t="s">
        <v>19</v>
      </c>
      <c r="F50" t="s">
        <v>11</v>
      </c>
      <c r="G50" t="s">
        <v>645</v>
      </c>
    </row>
    <row r="51" spans="1:7">
      <c r="A51" t="s">
        <v>646</v>
      </c>
      <c r="B51" t="s">
        <v>547</v>
      </c>
      <c r="C51" t="s">
        <v>8</v>
      </c>
      <c r="D51" t="s">
        <v>647</v>
      </c>
      <c r="E51" t="s">
        <v>176</v>
      </c>
      <c r="F51" t="s">
        <v>11</v>
      </c>
      <c r="G51" t="s">
        <v>16</v>
      </c>
    </row>
    <row r="52" spans="1:7">
      <c r="A52" t="s">
        <v>648</v>
      </c>
      <c r="B52" t="s">
        <v>547</v>
      </c>
      <c r="C52" t="s">
        <v>8</v>
      </c>
      <c r="D52" t="s">
        <v>9</v>
      </c>
      <c r="E52" t="s">
        <v>649</v>
      </c>
      <c r="F52" t="s">
        <v>11</v>
      </c>
      <c r="G52" t="s">
        <v>133</v>
      </c>
    </row>
    <row r="54" spans="1:7">
      <c r="A54" t="s">
        <v>524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40" workbookViewId="0">
      <selection activeCell="A53" sqref="A53:XFD53"/>
    </sheetView>
  </sheetViews>
  <sheetFormatPr defaultColWidth="9" defaultRowHeight="13.5"/>
  <sheetData>
    <row r="1" spans="1:7">
      <c r="A1" t="s">
        <v>0</v>
      </c>
      <c r="B1" t="s">
        <v>1</v>
      </c>
      <c r="D1" t="s">
        <v>2</v>
      </c>
      <c r="E1" t="s">
        <v>3</v>
      </c>
      <c r="F1" t="s">
        <v>4</v>
      </c>
      <c r="G1" t="s">
        <v>5</v>
      </c>
    </row>
    <row r="2" spans="1:7">
      <c r="A2" t="s">
        <v>397</v>
      </c>
      <c r="B2" t="s">
        <v>398</v>
      </c>
      <c r="C2" t="s">
        <v>8</v>
      </c>
      <c r="D2" t="s">
        <v>18</v>
      </c>
      <c r="E2" t="s">
        <v>399</v>
      </c>
      <c r="F2" t="s">
        <v>11</v>
      </c>
      <c r="G2" t="s">
        <v>16</v>
      </c>
    </row>
    <row r="3" spans="1:7">
      <c r="A3" t="s">
        <v>400</v>
      </c>
      <c r="B3" t="s">
        <v>398</v>
      </c>
      <c r="C3" t="s">
        <v>8</v>
      </c>
      <c r="D3" t="s">
        <v>45</v>
      </c>
      <c r="E3" t="s">
        <v>302</v>
      </c>
      <c r="F3" t="s">
        <v>11</v>
      </c>
      <c r="G3" t="s">
        <v>16</v>
      </c>
    </row>
    <row r="4" spans="1:7">
      <c r="A4" t="s">
        <v>401</v>
      </c>
      <c r="B4" t="s">
        <v>398</v>
      </c>
      <c r="C4" t="s">
        <v>8</v>
      </c>
      <c r="D4" t="s">
        <v>81</v>
      </c>
      <c r="E4" t="s">
        <v>227</v>
      </c>
      <c r="F4" t="s">
        <v>402</v>
      </c>
      <c r="G4" t="s">
        <v>133</v>
      </c>
    </row>
    <row r="5" spans="1:7">
      <c r="A5" t="s">
        <v>403</v>
      </c>
      <c r="B5" t="s">
        <v>398</v>
      </c>
      <c r="C5" t="s">
        <v>30</v>
      </c>
      <c r="D5" t="s">
        <v>33</v>
      </c>
      <c r="E5" t="s">
        <v>253</v>
      </c>
      <c r="F5" t="s">
        <v>169</v>
      </c>
      <c r="G5" t="s">
        <v>404</v>
      </c>
    </row>
    <row r="6" spans="1:7">
      <c r="A6" t="s">
        <v>405</v>
      </c>
      <c r="B6" t="s">
        <v>398</v>
      </c>
      <c r="C6" t="s">
        <v>30</v>
      </c>
      <c r="D6" t="s">
        <v>9</v>
      </c>
      <c r="E6" t="s">
        <v>54</v>
      </c>
      <c r="F6" t="s">
        <v>169</v>
      </c>
      <c r="G6" t="s">
        <v>404</v>
      </c>
    </row>
    <row r="7" spans="1:7">
      <c r="A7" t="s">
        <v>406</v>
      </c>
      <c r="B7" t="s">
        <v>398</v>
      </c>
      <c r="C7" t="s">
        <v>30</v>
      </c>
      <c r="D7" t="s">
        <v>33</v>
      </c>
      <c r="E7" t="s">
        <v>58</v>
      </c>
      <c r="F7" t="s">
        <v>169</v>
      </c>
      <c r="G7" t="s">
        <v>404</v>
      </c>
    </row>
    <row r="8" spans="1:7">
      <c r="A8" t="s">
        <v>407</v>
      </c>
      <c r="B8" t="s">
        <v>398</v>
      </c>
      <c r="C8" t="s">
        <v>30</v>
      </c>
      <c r="D8" t="s">
        <v>38</v>
      </c>
      <c r="E8" t="s">
        <v>233</v>
      </c>
      <c r="F8" t="s">
        <v>402</v>
      </c>
      <c r="G8" t="s">
        <v>265</v>
      </c>
    </row>
    <row r="9" spans="1:7">
      <c r="A9" t="s">
        <v>408</v>
      </c>
      <c r="B9" t="s">
        <v>398</v>
      </c>
      <c r="C9" t="s">
        <v>8</v>
      </c>
      <c r="D9" t="s">
        <v>9</v>
      </c>
      <c r="E9" t="s">
        <v>409</v>
      </c>
      <c r="F9" t="s">
        <v>410</v>
      </c>
      <c r="G9" t="s">
        <v>411</v>
      </c>
    </row>
    <row r="10" spans="1:7">
      <c r="A10" t="s">
        <v>412</v>
      </c>
      <c r="B10" t="s">
        <v>398</v>
      </c>
      <c r="C10" t="s">
        <v>8</v>
      </c>
      <c r="D10" t="s">
        <v>18</v>
      </c>
      <c r="E10" t="s">
        <v>28</v>
      </c>
      <c r="F10" t="s">
        <v>410</v>
      </c>
      <c r="G10" t="s">
        <v>133</v>
      </c>
    </row>
    <row r="11" spans="1:7">
      <c r="A11" t="s">
        <v>413</v>
      </c>
      <c r="B11" t="s">
        <v>398</v>
      </c>
      <c r="C11" t="s">
        <v>8</v>
      </c>
      <c r="D11" t="s">
        <v>45</v>
      </c>
      <c r="E11" t="s">
        <v>200</v>
      </c>
      <c r="F11" t="s">
        <v>402</v>
      </c>
      <c r="G11" t="s">
        <v>300</v>
      </c>
    </row>
    <row r="12" spans="1:7">
      <c r="A12" t="s">
        <v>443</v>
      </c>
      <c r="B12" t="s">
        <v>398</v>
      </c>
      <c r="C12" t="s">
        <v>30</v>
      </c>
      <c r="D12" t="s">
        <v>33</v>
      </c>
      <c r="E12" t="s">
        <v>200</v>
      </c>
      <c r="F12" t="s">
        <v>402</v>
      </c>
      <c r="G12" t="s">
        <v>243</v>
      </c>
    </row>
    <row r="13" spans="1:7">
      <c r="A13" t="s">
        <v>454</v>
      </c>
      <c r="B13" t="s">
        <v>398</v>
      </c>
      <c r="C13" t="s">
        <v>30</v>
      </c>
      <c r="D13" t="s">
        <v>45</v>
      </c>
      <c r="E13" t="s">
        <v>227</v>
      </c>
      <c r="F13" t="s">
        <v>402</v>
      </c>
      <c r="G13" t="s">
        <v>268</v>
      </c>
    </row>
    <row r="14" spans="1:7">
      <c r="A14" t="s">
        <v>455</v>
      </c>
      <c r="B14" t="s">
        <v>398</v>
      </c>
      <c r="C14" t="s">
        <v>8</v>
      </c>
      <c r="D14" t="s">
        <v>9</v>
      </c>
      <c r="E14" t="s">
        <v>233</v>
      </c>
      <c r="F14" t="s">
        <v>402</v>
      </c>
      <c r="G14" t="s">
        <v>133</v>
      </c>
    </row>
    <row r="15" spans="1:7">
      <c r="A15" t="s">
        <v>456</v>
      </c>
      <c r="B15" t="s">
        <v>398</v>
      </c>
      <c r="C15" t="s">
        <v>8</v>
      </c>
      <c r="D15" t="s">
        <v>318</v>
      </c>
      <c r="E15" t="s">
        <v>167</v>
      </c>
      <c r="F15" t="s">
        <v>11</v>
      </c>
      <c r="G15" t="s">
        <v>457</v>
      </c>
    </row>
    <row r="16" spans="1:7">
      <c r="A16" t="s">
        <v>458</v>
      </c>
      <c r="B16" t="s">
        <v>398</v>
      </c>
      <c r="C16" t="s">
        <v>30</v>
      </c>
      <c r="D16" t="s">
        <v>95</v>
      </c>
      <c r="E16" t="s">
        <v>233</v>
      </c>
      <c r="F16" t="s">
        <v>459</v>
      </c>
      <c r="G16" t="s">
        <v>265</v>
      </c>
    </row>
    <row r="17" spans="1:7">
      <c r="A17" t="s">
        <v>460</v>
      </c>
      <c r="B17" t="s">
        <v>398</v>
      </c>
      <c r="C17" t="s">
        <v>8</v>
      </c>
      <c r="D17" t="s">
        <v>33</v>
      </c>
      <c r="E17" t="s">
        <v>76</v>
      </c>
      <c r="F17" t="s">
        <v>11</v>
      </c>
      <c r="G17" t="s">
        <v>109</v>
      </c>
    </row>
    <row r="18" spans="1:7">
      <c r="A18" t="s">
        <v>461</v>
      </c>
      <c r="B18" t="s">
        <v>398</v>
      </c>
      <c r="C18" t="s">
        <v>8</v>
      </c>
      <c r="D18" t="s">
        <v>33</v>
      </c>
      <c r="E18" t="s">
        <v>87</v>
      </c>
      <c r="F18" t="s">
        <v>462</v>
      </c>
      <c r="G18" t="s">
        <v>133</v>
      </c>
    </row>
    <row r="19" spans="1:7">
      <c r="A19" t="s">
        <v>463</v>
      </c>
      <c r="B19" t="s">
        <v>398</v>
      </c>
      <c r="C19" t="s">
        <v>8</v>
      </c>
      <c r="D19" t="s">
        <v>75</v>
      </c>
      <c r="E19" t="s">
        <v>251</v>
      </c>
      <c r="F19" t="s">
        <v>11</v>
      </c>
      <c r="G19" t="s">
        <v>464</v>
      </c>
    </row>
    <row r="20" spans="1:7">
      <c r="A20" t="s">
        <v>465</v>
      </c>
      <c r="B20" t="s">
        <v>398</v>
      </c>
      <c r="C20" t="s">
        <v>30</v>
      </c>
      <c r="D20" t="s">
        <v>45</v>
      </c>
      <c r="E20" t="s">
        <v>89</v>
      </c>
      <c r="F20" t="s">
        <v>466</v>
      </c>
      <c r="G20" t="s">
        <v>467</v>
      </c>
    </row>
    <row r="21" spans="1:7">
      <c r="A21" t="s">
        <v>468</v>
      </c>
      <c r="B21" t="s">
        <v>398</v>
      </c>
      <c r="C21" t="s">
        <v>8</v>
      </c>
      <c r="D21" t="s">
        <v>203</v>
      </c>
      <c r="E21" t="s">
        <v>329</v>
      </c>
      <c r="F21" t="s">
        <v>469</v>
      </c>
      <c r="G21" t="s">
        <v>470</v>
      </c>
    </row>
    <row r="22" spans="1:7">
      <c r="A22" t="s">
        <v>471</v>
      </c>
      <c r="B22" t="s">
        <v>398</v>
      </c>
      <c r="C22" t="s">
        <v>30</v>
      </c>
      <c r="D22" t="s">
        <v>38</v>
      </c>
      <c r="E22" t="s">
        <v>233</v>
      </c>
      <c r="F22" t="s">
        <v>469</v>
      </c>
      <c r="G22" t="s">
        <v>265</v>
      </c>
    </row>
    <row r="23" spans="1:7">
      <c r="A23" t="s">
        <v>472</v>
      </c>
      <c r="B23" t="s">
        <v>398</v>
      </c>
      <c r="C23" t="s">
        <v>8</v>
      </c>
      <c r="D23" t="s">
        <v>473</v>
      </c>
      <c r="E23" t="s">
        <v>295</v>
      </c>
      <c r="F23" t="s">
        <v>11</v>
      </c>
      <c r="G23" t="s">
        <v>16</v>
      </c>
    </row>
    <row r="24" spans="1:7">
      <c r="A24" t="s">
        <v>474</v>
      </c>
      <c r="B24" t="s">
        <v>398</v>
      </c>
      <c r="C24" t="s">
        <v>8</v>
      </c>
      <c r="D24" t="s">
        <v>18</v>
      </c>
      <c r="E24" t="s">
        <v>115</v>
      </c>
      <c r="F24" t="s">
        <v>475</v>
      </c>
      <c r="G24" t="s">
        <v>300</v>
      </c>
    </row>
    <row r="25" spans="1:7">
      <c r="A25" t="s">
        <v>476</v>
      </c>
      <c r="B25" t="s">
        <v>398</v>
      </c>
      <c r="C25" t="s">
        <v>8</v>
      </c>
      <c r="D25" t="s">
        <v>9</v>
      </c>
      <c r="E25" t="s">
        <v>233</v>
      </c>
      <c r="F25" t="s">
        <v>477</v>
      </c>
      <c r="G25" t="s">
        <v>133</v>
      </c>
    </row>
    <row r="26" spans="1:7">
      <c r="A26" t="s">
        <v>478</v>
      </c>
      <c r="B26" t="s">
        <v>398</v>
      </c>
      <c r="C26" t="s">
        <v>8</v>
      </c>
      <c r="D26" t="s">
        <v>66</v>
      </c>
      <c r="E26" t="s">
        <v>399</v>
      </c>
      <c r="F26" t="s">
        <v>479</v>
      </c>
      <c r="G26" t="s">
        <v>12</v>
      </c>
    </row>
    <row r="27" spans="1:7">
      <c r="A27" t="s">
        <v>480</v>
      </c>
      <c r="B27" t="s">
        <v>398</v>
      </c>
      <c r="C27" t="s">
        <v>8</v>
      </c>
      <c r="D27" t="s">
        <v>66</v>
      </c>
      <c r="E27" t="s">
        <v>19</v>
      </c>
      <c r="F27" t="s">
        <v>479</v>
      </c>
      <c r="G27" t="s">
        <v>16</v>
      </c>
    </row>
    <row r="28" spans="1:7">
      <c r="A28" t="s">
        <v>481</v>
      </c>
      <c r="B28" t="s">
        <v>398</v>
      </c>
      <c r="C28" t="s">
        <v>30</v>
      </c>
      <c r="D28" t="s">
        <v>9</v>
      </c>
      <c r="E28" t="s">
        <v>87</v>
      </c>
      <c r="F28" t="s">
        <v>482</v>
      </c>
      <c r="G28" t="s">
        <v>483</v>
      </c>
    </row>
    <row r="29" spans="1:7">
      <c r="A29" t="s">
        <v>484</v>
      </c>
      <c r="B29" t="s">
        <v>398</v>
      </c>
      <c r="C29" t="s">
        <v>8</v>
      </c>
      <c r="D29" t="s">
        <v>33</v>
      </c>
      <c r="E29" t="s">
        <v>89</v>
      </c>
      <c r="F29" t="s">
        <v>485</v>
      </c>
      <c r="G29" t="s">
        <v>300</v>
      </c>
    </row>
    <row r="30" spans="1:7">
      <c r="A30" t="s">
        <v>486</v>
      </c>
      <c r="B30" t="s">
        <v>398</v>
      </c>
      <c r="C30" t="s">
        <v>30</v>
      </c>
      <c r="D30" t="s">
        <v>180</v>
      </c>
      <c r="E30" t="s">
        <v>115</v>
      </c>
      <c r="F30" t="s">
        <v>487</v>
      </c>
      <c r="G30" t="s">
        <v>115</v>
      </c>
    </row>
    <row r="31" spans="1:7">
      <c r="A31" t="s">
        <v>488</v>
      </c>
      <c r="B31" t="s">
        <v>398</v>
      </c>
      <c r="C31" t="s">
        <v>30</v>
      </c>
      <c r="D31" t="s">
        <v>148</v>
      </c>
      <c r="E31" t="s">
        <v>489</v>
      </c>
      <c r="F31" t="s">
        <v>11</v>
      </c>
      <c r="G31" t="s">
        <v>490</v>
      </c>
    </row>
    <row r="32" spans="1:7">
      <c r="A32" t="s">
        <v>491</v>
      </c>
      <c r="B32" t="s">
        <v>398</v>
      </c>
      <c r="C32" t="s">
        <v>25</v>
      </c>
      <c r="D32" t="s">
        <v>393</v>
      </c>
      <c r="E32" t="s">
        <v>333</v>
      </c>
      <c r="F32" t="s">
        <v>11</v>
      </c>
      <c r="G32" t="s">
        <v>492</v>
      </c>
    </row>
    <row r="33" spans="1:7">
      <c r="A33" t="s">
        <v>493</v>
      </c>
      <c r="B33" t="s">
        <v>398</v>
      </c>
      <c r="C33" t="s">
        <v>8</v>
      </c>
      <c r="D33" t="s">
        <v>298</v>
      </c>
      <c r="E33" t="s">
        <v>41</v>
      </c>
      <c r="F33" t="s">
        <v>469</v>
      </c>
      <c r="G33" t="s">
        <v>124</v>
      </c>
    </row>
    <row r="34" spans="1:7">
      <c r="A34" t="s">
        <v>494</v>
      </c>
      <c r="B34" t="s">
        <v>398</v>
      </c>
      <c r="C34" t="s">
        <v>8</v>
      </c>
      <c r="D34" t="s">
        <v>73</v>
      </c>
      <c r="E34" t="s">
        <v>311</v>
      </c>
      <c r="F34" t="s">
        <v>11</v>
      </c>
      <c r="G34" t="s">
        <v>300</v>
      </c>
    </row>
    <row r="35" spans="1:7">
      <c r="A35" t="s">
        <v>495</v>
      </c>
      <c r="B35" t="s">
        <v>398</v>
      </c>
      <c r="C35" t="s">
        <v>8</v>
      </c>
      <c r="D35" t="s">
        <v>496</v>
      </c>
      <c r="E35" t="s">
        <v>497</v>
      </c>
      <c r="F35" t="s">
        <v>11</v>
      </c>
      <c r="G35" t="s">
        <v>71</v>
      </c>
    </row>
    <row r="36" spans="1:7">
      <c r="A36" t="s">
        <v>498</v>
      </c>
      <c r="B36" t="s">
        <v>398</v>
      </c>
      <c r="C36" t="s">
        <v>30</v>
      </c>
      <c r="D36" t="s">
        <v>18</v>
      </c>
      <c r="E36" t="s">
        <v>499</v>
      </c>
      <c r="F36" t="s">
        <v>11</v>
      </c>
      <c r="G36" t="s">
        <v>500</v>
      </c>
    </row>
    <row r="37" spans="1:7">
      <c r="A37" t="s">
        <v>501</v>
      </c>
      <c r="B37" t="s">
        <v>398</v>
      </c>
      <c r="C37" t="s">
        <v>30</v>
      </c>
      <c r="D37" t="s">
        <v>66</v>
      </c>
      <c r="E37" t="s">
        <v>41</v>
      </c>
      <c r="F37" t="s">
        <v>469</v>
      </c>
      <c r="G37" t="s">
        <v>41</v>
      </c>
    </row>
    <row r="38" spans="1:7">
      <c r="A38" t="s">
        <v>502</v>
      </c>
      <c r="B38" t="s">
        <v>398</v>
      </c>
      <c r="C38" t="s">
        <v>30</v>
      </c>
      <c r="D38" t="s">
        <v>95</v>
      </c>
      <c r="E38" t="s">
        <v>329</v>
      </c>
      <c r="F38" t="s">
        <v>469</v>
      </c>
      <c r="G38" t="s">
        <v>329</v>
      </c>
    </row>
    <row r="39" spans="1:7">
      <c r="A39" t="s">
        <v>503</v>
      </c>
      <c r="B39" t="s">
        <v>398</v>
      </c>
      <c r="C39" t="s">
        <v>8</v>
      </c>
      <c r="D39" t="s">
        <v>18</v>
      </c>
      <c r="E39" t="s">
        <v>504</v>
      </c>
      <c r="F39" t="s">
        <v>11</v>
      </c>
      <c r="G39" t="s">
        <v>505</v>
      </c>
    </row>
    <row r="40" spans="1:7">
      <c r="A40" t="s">
        <v>506</v>
      </c>
      <c r="B40" t="s">
        <v>398</v>
      </c>
      <c r="C40" t="s">
        <v>8</v>
      </c>
      <c r="D40" t="s">
        <v>18</v>
      </c>
      <c r="E40" t="s">
        <v>54</v>
      </c>
      <c r="F40" t="s">
        <v>169</v>
      </c>
      <c r="G40" t="s">
        <v>507</v>
      </c>
    </row>
    <row r="41" spans="1:7">
      <c r="A41" t="s">
        <v>508</v>
      </c>
      <c r="B41" t="s">
        <v>398</v>
      </c>
      <c r="C41" t="s">
        <v>8</v>
      </c>
      <c r="D41" t="s">
        <v>45</v>
      </c>
      <c r="E41" t="s">
        <v>41</v>
      </c>
      <c r="F41" t="s">
        <v>169</v>
      </c>
      <c r="G41" t="s">
        <v>16</v>
      </c>
    </row>
    <row r="42" spans="1:7">
      <c r="A42" t="s">
        <v>509</v>
      </c>
      <c r="B42" t="s">
        <v>398</v>
      </c>
      <c r="C42" t="s">
        <v>8</v>
      </c>
      <c r="D42" t="s">
        <v>318</v>
      </c>
      <c r="E42" t="s">
        <v>58</v>
      </c>
      <c r="F42" t="s">
        <v>169</v>
      </c>
      <c r="G42" t="s">
        <v>16</v>
      </c>
    </row>
    <row r="43" spans="1:7">
      <c r="A43" t="s">
        <v>510</v>
      </c>
      <c r="B43" t="s">
        <v>398</v>
      </c>
      <c r="C43" t="s">
        <v>8</v>
      </c>
      <c r="D43" t="s">
        <v>73</v>
      </c>
      <c r="E43" t="s">
        <v>233</v>
      </c>
      <c r="F43" t="s">
        <v>469</v>
      </c>
      <c r="G43" t="s">
        <v>411</v>
      </c>
    </row>
    <row r="44" spans="1:7">
      <c r="A44" t="s">
        <v>511</v>
      </c>
      <c r="B44" t="s">
        <v>398</v>
      </c>
      <c r="C44" t="s">
        <v>8</v>
      </c>
      <c r="D44" t="s">
        <v>148</v>
      </c>
      <c r="E44" t="s">
        <v>512</v>
      </c>
      <c r="F44" t="s">
        <v>11</v>
      </c>
      <c r="G44" t="s">
        <v>12</v>
      </c>
    </row>
    <row r="45" spans="1:7">
      <c r="A45" t="s">
        <v>513</v>
      </c>
      <c r="B45" t="s">
        <v>398</v>
      </c>
      <c r="C45" t="s">
        <v>8</v>
      </c>
      <c r="D45" t="s">
        <v>14</v>
      </c>
      <c r="E45" t="s">
        <v>58</v>
      </c>
      <c r="F45" t="s">
        <v>11</v>
      </c>
      <c r="G45" t="s">
        <v>133</v>
      </c>
    </row>
    <row r="46" spans="1:7">
      <c r="A46" t="s">
        <v>514</v>
      </c>
      <c r="B46" t="s">
        <v>398</v>
      </c>
      <c r="C46" t="s">
        <v>25</v>
      </c>
      <c r="D46" t="s">
        <v>180</v>
      </c>
      <c r="E46" t="s">
        <v>214</v>
      </c>
      <c r="F46" t="s">
        <v>11</v>
      </c>
      <c r="G46" t="s">
        <v>389</v>
      </c>
    </row>
    <row r="47" spans="1:7">
      <c r="A47" t="s">
        <v>515</v>
      </c>
      <c r="B47" t="s">
        <v>398</v>
      </c>
      <c r="C47" t="s">
        <v>25</v>
      </c>
      <c r="D47" t="s">
        <v>14</v>
      </c>
      <c r="E47" t="s">
        <v>409</v>
      </c>
      <c r="F47" t="s">
        <v>11</v>
      </c>
      <c r="G47" t="s">
        <v>394</v>
      </c>
    </row>
    <row r="48" spans="1:7">
      <c r="A48" t="s">
        <v>516</v>
      </c>
      <c r="B48" t="s">
        <v>398</v>
      </c>
      <c r="C48" t="s">
        <v>25</v>
      </c>
      <c r="D48" t="s">
        <v>9</v>
      </c>
      <c r="E48" t="s">
        <v>111</v>
      </c>
      <c r="F48" t="s">
        <v>517</v>
      </c>
      <c r="G48" t="s">
        <v>518</v>
      </c>
    </row>
    <row r="49" spans="1:7">
      <c r="A49" t="s">
        <v>519</v>
      </c>
      <c r="B49" t="s">
        <v>398</v>
      </c>
      <c r="C49" t="s">
        <v>25</v>
      </c>
      <c r="D49" t="s">
        <v>38</v>
      </c>
      <c r="E49" t="s">
        <v>489</v>
      </c>
      <c r="F49" t="s">
        <v>517</v>
      </c>
      <c r="G49" t="s">
        <v>500</v>
      </c>
    </row>
    <row r="50" spans="1:7">
      <c r="A50" t="s">
        <v>520</v>
      </c>
      <c r="B50" t="s">
        <v>398</v>
      </c>
      <c r="C50" t="s">
        <v>25</v>
      </c>
      <c r="D50" t="s">
        <v>75</v>
      </c>
      <c r="E50" t="s">
        <v>521</v>
      </c>
      <c r="F50" t="s">
        <v>517</v>
      </c>
      <c r="G50" t="s">
        <v>522</v>
      </c>
    </row>
    <row r="51" spans="1:7">
      <c r="A51" t="s">
        <v>542</v>
      </c>
      <c r="B51" t="s">
        <v>398</v>
      </c>
      <c r="C51" t="s">
        <v>25</v>
      </c>
      <c r="D51" t="s">
        <v>18</v>
      </c>
      <c r="E51" t="s">
        <v>28</v>
      </c>
      <c r="F51" t="s">
        <v>517</v>
      </c>
      <c r="G51" t="s">
        <v>543</v>
      </c>
    </row>
    <row r="53" spans="1:7">
      <c r="A53" t="s">
        <v>524</v>
      </c>
    </row>
  </sheetData>
  <phoneticPr fontId="2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E27" sqref="E27"/>
    </sheetView>
  </sheetViews>
  <sheetFormatPr defaultRowHeight="13.5"/>
  <cols>
    <col min="1" max="1" width="15.125" bestFit="1" customWidth="1"/>
    <col min="2" max="2" width="6.75" bestFit="1" customWidth="1"/>
    <col min="3" max="3" width="2.75" bestFit="1" customWidth="1"/>
    <col min="4" max="4" width="6.375" bestFit="1" customWidth="1"/>
    <col min="5" max="5" width="16" bestFit="1" customWidth="1"/>
    <col min="6" max="6" width="15.5" bestFit="1" customWidth="1"/>
    <col min="7" max="7" width="19.125" bestFit="1" customWidth="1"/>
  </cols>
  <sheetData>
    <row r="1" spans="1:8">
      <c r="A1" t="s">
        <v>0</v>
      </c>
      <c r="B1" t="s">
        <v>1</v>
      </c>
      <c r="D1" t="s">
        <v>2</v>
      </c>
      <c r="E1" t="s">
        <v>3</v>
      </c>
      <c r="F1" t="s">
        <v>4</v>
      </c>
      <c r="G1" t="s">
        <v>5</v>
      </c>
    </row>
    <row r="2" spans="1:8">
      <c r="A2" t="s">
        <v>325</v>
      </c>
      <c r="B2" t="s">
        <v>326</v>
      </c>
      <c r="C2" t="s">
        <v>8</v>
      </c>
      <c r="D2" t="s">
        <v>73</v>
      </c>
      <c r="E2" t="s">
        <v>327</v>
      </c>
      <c r="F2" t="s">
        <v>11</v>
      </c>
      <c r="G2" t="s">
        <v>16</v>
      </c>
    </row>
    <row r="3" spans="1:8">
      <c r="A3" t="s">
        <v>328</v>
      </c>
      <c r="B3" t="s">
        <v>326</v>
      </c>
      <c r="C3" t="s">
        <v>8</v>
      </c>
      <c r="D3" t="s">
        <v>73</v>
      </c>
      <c r="E3" t="s">
        <v>329</v>
      </c>
      <c r="F3" t="s">
        <v>299</v>
      </c>
      <c r="G3" t="s">
        <v>109</v>
      </c>
    </row>
    <row r="4" spans="1:8">
      <c r="A4" t="s">
        <v>330</v>
      </c>
      <c r="B4" t="s">
        <v>326</v>
      </c>
      <c r="C4" t="s">
        <v>30</v>
      </c>
      <c r="D4" t="s">
        <v>38</v>
      </c>
      <c r="E4" t="s">
        <v>82</v>
      </c>
      <c r="F4" t="s">
        <v>299</v>
      </c>
      <c r="G4" t="s">
        <v>82</v>
      </c>
    </row>
    <row r="5" spans="1:8">
      <c r="A5" t="s">
        <v>331</v>
      </c>
      <c r="B5" t="s">
        <v>326</v>
      </c>
      <c r="C5" t="s">
        <v>30</v>
      </c>
      <c r="D5" t="s">
        <v>9</v>
      </c>
      <c r="E5" t="s">
        <v>329</v>
      </c>
      <c r="F5" t="s">
        <v>299</v>
      </c>
      <c r="G5" t="s">
        <v>329</v>
      </c>
    </row>
    <row r="6" spans="1:8">
      <c r="A6" t="s">
        <v>332</v>
      </c>
      <c r="B6" t="s">
        <v>326</v>
      </c>
      <c r="C6" t="s">
        <v>8</v>
      </c>
      <c r="D6" t="s">
        <v>38</v>
      </c>
      <c r="E6" t="s">
        <v>333</v>
      </c>
      <c r="F6" t="s">
        <v>11</v>
      </c>
      <c r="G6" t="s">
        <v>300</v>
      </c>
    </row>
    <row r="7" spans="1:8">
      <c r="A7" t="s">
        <v>334</v>
      </c>
      <c r="B7" t="s">
        <v>326</v>
      </c>
      <c r="C7" t="s">
        <v>30</v>
      </c>
      <c r="D7" t="s">
        <v>45</v>
      </c>
      <c r="E7" t="s">
        <v>217</v>
      </c>
      <c r="F7" t="s">
        <v>299</v>
      </c>
      <c r="G7" t="s">
        <v>217</v>
      </c>
    </row>
    <row r="8" spans="1:8">
      <c r="A8" t="s">
        <v>335</v>
      </c>
      <c r="B8" t="s">
        <v>326</v>
      </c>
      <c r="C8" t="s">
        <v>8</v>
      </c>
      <c r="D8" t="s">
        <v>75</v>
      </c>
      <c r="E8" t="s">
        <v>82</v>
      </c>
      <c r="F8" t="s">
        <v>299</v>
      </c>
      <c r="G8" t="s">
        <v>119</v>
      </c>
    </row>
    <row r="9" spans="1:8">
      <c r="A9" t="s">
        <v>336</v>
      </c>
      <c r="B9" t="s">
        <v>326</v>
      </c>
      <c r="C9" t="s">
        <v>8</v>
      </c>
      <c r="D9" t="s">
        <v>73</v>
      </c>
      <c r="E9" t="s">
        <v>22</v>
      </c>
      <c r="F9" t="s">
        <v>11</v>
      </c>
      <c r="G9" t="s">
        <v>300</v>
      </c>
    </row>
    <row r="10" spans="1:8">
      <c r="A10" t="s">
        <v>368</v>
      </c>
      <c r="B10" t="s">
        <v>326</v>
      </c>
      <c r="C10" t="s">
        <v>8</v>
      </c>
      <c r="D10" t="s">
        <v>73</v>
      </c>
      <c r="E10" t="s">
        <v>369</v>
      </c>
      <c r="F10" t="s">
        <v>370</v>
      </c>
      <c r="G10" t="s">
        <v>296</v>
      </c>
    </row>
    <row r="11" spans="1:8">
      <c r="A11" t="s">
        <v>371</v>
      </c>
      <c r="B11" t="s">
        <v>326</v>
      </c>
      <c r="C11" t="s">
        <v>8</v>
      </c>
      <c r="D11" t="s">
        <v>18</v>
      </c>
      <c r="E11" t="s">
        <v>183</v>
      </c>
      <c r="F11" t="s">
        <v>370</v>
      </c>
      <c r="G11" t="s">
        <v>133</v>
      </c>
    </row>
    <row r="12" spans="1:8">
      <c r="A12" t="s">
        <v>372</v>
      </c>
      <c r="B12" t="s">
        <v>326</v>
      </c>
      <c r="C12" t="s">
        <v>25</v>
      </c>
      <c r="D12" t="s">
        <v>33</v>
      </c>
      <c r="E12" t="s">
        <v>89</v>
      </c>
      <c r="F12" t="s">
        <v>373</v>
      </c>
      <c r="G12" t="s">
        <v>374</v>
      </c>
    </row>
    <row r="13" spans="1:8">
      <c r="A13" t="s">
        <v>375</v>
      </c>
      <c r="B13" t="s">
        <v>326</v>
      </c>
      <c r="C13" t="s">
        <v>25</v>
      </c>
      <c r="D13" t="s">
        <v>75</v>
      </c>
      <c r="E13" t="s">
        <v>76</v>
      </c>
      <c r="F13" t="s">
        <v>373</v>
      </c>
      <c r="G13" t="s">
        <v>374</v>
      </c>
    </row>
    <row r="14" spans="1:8">
      <c r="A14" t="s">
        <v>376</v>
      </c>
      <c r="B14" t="s">
        <v>326</v>
      </c>
      <c r="C14" t="s">
        <v>25</v>
      </c>
      <c r="D14" t="s">
        <v>81</v>
      </c>
      <c r="E14" t="s">
        <v>377</v>
      </c>
      <c r="F14" t="s">
        <v>373</v>
      </c>
      <c r="G14" t="s">
        <v>374</v>
      </c>
    </row>
    <row r="15" spans="1:8">
      <c r="A15" t="s">
        <v>378</v>
      </c>
      <c r="B15" t="s">
        <v>326</v>
      </c>
      <c r="C15" t="s">
        <v>25</v>
      </c>
      <c r="D15" t="s">
        <v>33</v>
      </c>
      <c r="E15" t="s">
        <v>115</v>
      </c>
      <c r="F15" t="s">
        <v>379</v>
      </c>
      <c r="G15" t="s">
        <v>374</v>
      </c>
      <c r="H15" t="s">
        <v>380</v>
      </c>
    </row>
    <row r="16" spans="1:8">
      <c r="A16" t="s">
        <v>381</v>
      </c>
      <c r="B16" t="s">
        <v>326</v>
      </c>
      <c r="C16" t="s">
        <v>25</v>
      </c>
      <c r="D16" t="s">
        <v>26</v>
      </c>
      <c r="E16" t="s">
        <v>82</v>
      </c>
      <c r="F16" t="s">
        <v>382</v>
      </c>
      <c r="G16" t="s">
        <v>374</v>
      </c>
    </row>
    <row r="17" spans="1:8">
      <c r="A17" t="s">
        <v>383</v>
      </c>
      <c r="B17" t="s">
        <v>326</v>
      </c>
      <c r="C17" t="s">
        <v>25</v>
      </c>
      <c r="D17" t="s">
        <v>18</v>
      </c>
      <c r="E17" t="s">
        <v>58</v>
      </c>
      <c r="F17" t="s">
        <v>384</v>
      </c>
      <c r="G17" t="s">
        <v>385</v>
      </c>
      <c r="H17" t="s">
        <v>386</v>
      </c>
    </row>
    <row r="18" spans="1:8">
      <c r="A18" t="s">
        <v>387</v>
      </c>
      <c r="B18" t="s">
        <v>326</v>
      </c>
      <c r="C18" t="s">
        <v>8</v>
      </c>
      <c r="D18" t="s">
        <v>73</v>
      </c>
      <c r="E18" t="s">
        <v>111</v>
      </c>
      <c r="F18" t="s">
        <v>11</v>
      </c>
      <c r="G18" t="s">
        <v>122</v>
      </c>
    </row>
    <row r="19" spans="1:8">
      <c r="A19" t="s">
        <v>388</v>
      </c>
      <c r="B19" t="s">
        <v>326</v>
      </c>
      <c r="C19" t="s">
        <v>30</v>
      </c>
      <c r="D19" t="s">
        <v>18</v>
      </c>
      <c r="E19" t="s">
        <v>389</v>
      </c>
      <c r="F19" t="s">
        <v>11</v>
      </c>
      <c r="G19" t="s">
        <v>390</v>
      </c>
      <c r="H19" t="s">
        <v>391</v>
      </c>
    </row>
    <row r="20" spans="1:8">
      <c r="A20" t="s">
        <v>392</v>
      </c>
      <c r="B20" t="s">
        <v>326</v>
      </c>
      <c r="C20" t="s">
        <v>25</v>
      </c>
      <c r="D20" t="s">
        <v>393</v>
      </c>
      <c r="E20" t="s">
        <v>394</v>
      </c>
      <c r="F20" t="s">
        <v>11</v>
      </c>
      <c r="G20" t="s">
        <v>395</v>
      </c>
    </row>
    <row r="21" spans="1:8">
      <c r="A21" t="s">
        <v>396</v>
      </c>
      <c r="B21" t="s">
        <v>326</v>
      </c>
      <c r="C21" t="s">
        <v>25</v>
      </c>
      <c r="D21" t="s">
        <v>81</v>
      </c>
      <c r="E21" t="s">
        <v>10</v>
      </c>
      <c r="F21" t="s">
        <v>11</v>
      </c>
      <c r="G21" t="s">
        <v>12</v>
      </c>
    </row>
  </sheetData>
  <phoneticPr fontId="2"/>
  <pageMargins left="0.75" right="0.75" top="1" bottom="1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49" workbookViewId="0">
      <selection activeCell="G74" sqref="G74"/>
    </sheetView>
  </sheetViews>
  <sheetFormatPr defaultRowHeight="13.5"/>
  <cols>
    <col min="1" max="1" width="15.125" bestFit="1" customWidth="1"/>
    <col min="2" max="2" width="6.5" bestFit="1" customWidth="1"/>
    <col min="3" max="3" width="2.75" bestFit="1" customWidth="1"/>
    <col min="4" max="4" width="6.375" bestFit="1" customWidth="1"/>
    <col min="5" max="5" width="21.875" bestFit="1" customWidth="1"/>
    <col min="6" max="6" width="16.125" bestFit="1" customWidth="1"/>
    <col min="7" max="7" width="19.75" bestFit="1" customWidth="1"/>
  </cols>
  <sheetData>
    <row r="1" spans="1:7">
      <c r="A1" t="s">
        <v>0</v>
      </c>
      <c r="B1" t="s">
        <v>1</v>
      </c>
      <c r="D1" t="s">
        <v>2</v>
      </c>
      <c r="E1" t="s">
        <v>3</v>
      </c>
      <c r="F1" t="s">
        <v>4</v>
      </c>
      <c r="G1" t="s">
        <v>5</v>
      </c>
    </row>
    <row r="2" spans="1:7">
      <c r="A2" t="s">
        <v>162</v>
      </c>
      <c r="B2" t="s">
        <v>163</v>
      </c>
      <c r="C2" t="s">
        <v>8</v>
      </c>
      <c r="D2" t="s">
        <v>33</v>
      </c>
      <c r="E2" t="s">
        <v>67</v>
      </c>
      <c r="F2" t="s">
        <v>11</v>
      </c>
      <c r="G2" t="s">
        <v>16</v>
      </c>
    </row>
    <row r="3" spans="1:7">
      <c r="A3" t="s">
        <v>164</v>
      </c>
      <c r="B3" t="s">
        <v>163</v>
      </c>
      <c r="C3" t="s">
        <v>8</v>
      </c>
      <c r="D3" t="s">
        <v>14</v>
      </c>
      <c r="E3" t="s">
        <v>165</v>
      </c>
      <c r="F3" t="s">
        <v>11</v>
      </c>
      <c r="G3" t="s">
        <v>133</v>
      </c>
    </row>
    <row r="4" spans="1:7">
      <c r="A4" t="s">
        <v>166</v>
      </c>
      <c r="B4" t="s">
        <v>163</v>
      </c>
      <c r="C4" t="s">
        <v>8</v>
      </c>
      <c r="D4" t="s">
        <v>61</v>
      </c>
      <c r="E4" t="s">
        <v>167</v>
      </c>
      <c r="F4" t="s">
        <v>11</v>
      </c>
      <c r="G4" t="s">
        <v>16</v>
      </c>
    </row>
    <row r="5" spans="1:7">
      <c r="A5" t="s">
        <v>168</v>
      </c>
      <c r="B5" t="s">
        <v>163</v>
      </c>
      <c r="C5" t="s">
        <v>30</v>
      </c>
      <c r="D5" t="s">
        <v>9</v>
      </c>
      <c r="E5" t="s">
        <v>58</v>
      </c>
      <c r="F5" t="s">
        <v>11</v>
      </c>
      <c r="G5" t="s">
        <v>59</v>
      </c>
    </row>
    <row r="6" spans="1:7">
      <c r="A6" t="s">
        <v>170</v>
      </c>
      <c r="B6" t="s">
        <v>163</v>
      </c>
      <c r="C6" t="s">
        <v>8</v>
      </c>
      <c r="D6" t="s">
        <v>38</v>
      </c>
      <c r="E6" t="s">
        <v>58</v>
      </c>
      <c r="F6" t="s">
        <v>11</v>
      </c>
      <c r="G6" t="s">
        <v>16</v>
      </c>
    </row>
    <row r="7" spans="1:7">
      <c r="A7" t="s">
        <v>171</v>
      </c>
      <c r="B7" t="s">
        <v>163</v>
      </c>
      <c r="C7" t="s">
        <v>8</v>
      </c>
      <c r="D7" t="s">
        <v>172</v>
      </c>
      <c r="E7" t="s">
        <v>165</v>
      </c>
      <c r="F7" t="s">
        <v>173</v>
      </c>
      <c r="G7" t="s">
        <v>136</v>
      </c>
    </row>
    <row r="8" spans="1:7">
      <c r="A8" t="s">
        <v>174</v>
      </c>
      <c r="B8" t="s">
        <v>163</v>
      </c>
      <c r="C8" t="s">
        <v>8</v>
      </c>
      <c r="D8" t="s">
        <v>18</v>
      </c>
      <c r="E8" t="s">
        <v>28</v>
      </c>
      <c r="F8" t="s">
        <v>173</v>
      </c>
      <c r="G8" t="s">
        <v>133</v>
      </c>
    </row>
    <row r="9" spans="1:7">
      <c r="A9" t="s">
        <v>175</v>
      </c>
      <c r="B9" t="s">
        <v>163</v>
      </c>
      <c r="C9" t="s">
        <v>25</v>
      </c>
      <c r="D9" t="s">
        <v>45</v>
      </c>
      <c r="E9" t="s">
        <v>176</v>
      </c>
      <c r="F9" t="s">
        <v>177</v>
      </c>
      <c r="G9" t="s">
        <v>178</v>
      </c>
    </row>
    <row r="10" spans="1:7">
      <c r="A10" t="s">
        <v>179</v>
      </c>
      <c r="B10" t="s">
        <v>163</v>
      </c>
      <c r="C10" t="s">
        <v>30</v>
      </c>
      <c r="D10" t="s">
        <v>180</v>
      </c>
      <c r="E10" t="s">
        <v>62</v>
      </c>
      <c r="F10" t="s">
        <v>177</v>
      </c>
      <c r="G10" t="s">
        <v>181</v>
      </c>
    </row>
    <row r="11" spans="1:7">
      <c r="A11" t="s">
        <v>182</v>
      </c>
      <c r="B11" t="s">
        <v>163</v>
      </c>
      <c r="C11" t="s">
        <v>25</v>
      </c>
      <c r="D11" t="s">
        <v>38</v>
      </c>
      <c r="E11" t="s">
        <v>183</v>
      </c>
      <c r="F11" t="s">
        <v>177</v>
      </c>
      <c r="G11" t="s">
        <v>181</v>
      </c>
    </row>
    <row r="12" spans="1:7">
      <c r="A12" t="s">
        <v>184</v>
      </c>
      <c r="B12" t="s">
        <v>163</v>
      </c>
      <c r="C12" t="s">
        <v>8</v>
      </c>
      <c r="D12" t="s">
        <v>45</v>
      </c>
      <c r="E12" t="s">
        <v>129</v>
      </c>
      <c r="F12" t="s">
        <v>55</v>
      </c>
      <c r="G12" t="s">
        <v>16</v>
      </c>
    </row>
    <row r="13" spans="1:7">
      <c r="A13" t="s">
        <v>185</v>
      </c>
      <c r="B13" t="s">
        <v>163</v>
      </c>
      <c r="C13" t="s">
        <v>8</v>
      </c>
      <c r="D13" t="s">
        <v>38</v>
      </c>
      <c r="E13" t="s">
        <v>126</v>
      </c>
      <c r="F13" t="s">
        <v>55</v>
      </c>
      <c r="G13" t="s">
        <v>109</v>
      </c>
    </row>
    <row r="14" spans="1:7">
      <c r="A14" t="s">
        <v>186</v>
      </c>
      <c r="B14" t="s">
        <v>163</v>
      </c>
      <c r="C14" t="s">
        <v>30</v>
      </c>
      <c r="D14" t="s">
        <v>9</v>
      </c>
      <c r="E14" t="s">
        <v>158</v>
      </c>
      <c r="F14" t="s">
        <v>11</v>
      </c>
      <c r="G14" t="s">
        <v>187</v>
      </c>
    </row>
    <row r="15" spans="1:7">
      <c r="A15" t="s">
        <v>188</v>
      </c>
      <c r="B15" t="s">
        <v>163</v>
      </c>
      <c r="C15" t="s">
        <v>30</v>
      </c>
      <c r="D15" t="s">
        <v>33</v>
      </c>
      <c r="E15" t="s">
        <v>189</v>
      </c>
      <c r="F15" t="s">
        <v>11</v>
      </c>
      <c r="G15" t="s">
        <v>190</v>
      </c>
    </row>
    <row r="16" spans="1:7">
      <c r="A16" t="s">
        <v>191</v>
      </c>
      <c r="B16" t="s">
        <v>163</v>
      </c>
      <c r="C16" t="s">
        <v>8</v>
      </c>
      <c r="D16" t="s">
        <v>18</v>
      </c>
      <c r="E16" t="s">
        <v>111</v>
      </c>
      <c r="F16" t="s">
        <v>55</v>
      </c>
      <c r="G16" t="s">
        <v>122</v>
      </c>
    </row>
    <row r="17" spans="1:7">
      <c r="A17" t="s">
        <v>192</v>
      </c>
      <c r="B17" t="s">
        <v>163</v>
      </c>
      <c r="C17" t="s">
        <v>8</v>
      </c>
      <c r="D17" t="s">
        <v>73</v>
      </c>
      <c r="E17" t="s">
        <v>54</v>
      </c>
      <c r="F17" t="s">
        <v>169</v>
      </c>
      <c r="G17" t="s">
        <v>16</v>
      </c>
    </row>
    <row r="18" spans="1:7">
      <c r="A18" t="s">
        <v>193</v>
      </c>
      <c r="B18" t="s">
        <v>163</v>
      </c>
      <c r="C18" t="s">
        <v>8</v>
      </c>
      <c r="D18" t="s">
        <v>9</v>
      </c>
      <c r="E18" t="s">
        <v>41</v>
      </c>
      <c r="F18" t="s">
        <v>169</v>
      </c>
      <c r="G18" t="s">
        <v>133</v>
      </c>
    </row>
    <row r="19" spans="1:7">
      <c r="A19" t="s">
        <v>194</v>
      </c>
      <c r="B19" t="s">
        <v>163</v>
      </c>
      <c r="C19" t="s">
        <v>8</v>
      </c>
      <c r="D19" t="s">
        <v>18</v>
      </c>
      <c r="E19" t="s">
        <v>58</v>
      </c>
      <c r="F19" t="s">
        <v>169</v>
      </c>
      <c r="G19" t="s">
        <v>23</v>
      </c>
    </row>
    <row r="20" spans="1:7">
      <c r="A20" t="s">
        <v>195</v>
      </c>
      <c r="B20" t="s">
        <v>163</v>
      </c>
      <c r="C20" t="s">
        <v>8</v>
      </c>
      <c r="D20" t="s">
        <v>66</v>
      </c>
      <c r="E20" t="s">
        <v>196</v>
      </c>
      <c r="F20" t="s">
        <v>55</v>
      </c>
      <c r="G20" t="s">
        <v>197</v>
      </c>
    </row>
    <row r="21" spans="1:7">
      <c r="A21" t="s">
        <v>198</v>
      </c>
      <c r="B21" t="s">
        <v>163</v>
      </c>
      <c r="C21" t="s">
        <v>8</v>
      </c>
      <c r="D21" t="s">
        <v>73</v>
      </c>
      <c r="E21" t="s">
        <v>92</v>
      </c>
      <c r="F21" t="s">
        <v>11</v>
      </c>
      <c r="G21" t="s">
        <v>16</v>
      </c>
    </row>
    <row r="22" spans="1:7">
      <c r="A22" t="s">
        <v>199</v>
      </c>
      <c r="B22" t="s">
        <v>163</v>
      </c>
      <c r="C22" t="s">
        <v>8</v>
      </c>
      <c r="D22" t="s">
        <v>9</v>
      </c>
      <c r="E22" t="s">
        <v>200</v>
      </c>
      <c r="F22" t="s">
        <v>201</v>
      </c>
      <c r="G22" t="s">
        <v>133</v>
      </c>
    </row>
    <row r="23" spans="1:7">
      <c r="A23" t="s">
        <v>202</v>
      </c>
      <c r="B23" t="s">
        <v>163</v>
      </c>
      <c r="C23" t="s">
        <v>30</v>
      </c>
      <c r="D23" t="s">
        <v>203</v>
      </c>
      <c r="E23" t="s">
        <v>46</v>
      </c>
      <c r="F23" t="s">
        <v>201</v>
      </c>
      <c r="G23" t="s">
        <v>46</v>
      </c>
    </row>
    <row r="24" spans="1:7">
      <c r="A24" t="s">
        <v>204</v>
      </c>
      <c r="B24" t="s">
        <v>163</v>
      </c>
      <c r="C24" t="s">
        <v>30</v>
      </c>
      <c r="D24" t="s">
        <v>26</v>
      </c>
      <c r="E24" t="s">
        <v>205</v>
      </c>
      <c r="F24" t="s">
        <v>11</v>
      </c>
      <c r="G24" t="s">
        <v>206</v>
      </c>
    </row>
    <row r="25" spans="1:7">
      <c r="A25" t="s">
        <v>207</v>
      </c>
      <c r="B25" t="s">
        <v>163</v>
      </c>
      <c r="C25" t="s">
        <v>30</v>
      </c>
      <c r="D25" t="s">
        <v>9</v>
      </c>
      <c r="E25" t="s">
        <v>208</v>
      </c>
      <c r="F25" t="s">
        <v>11</v>
      </c>
      <c r="G25" t="s">
        <v>209</v>
      </c>
    </row>
    <row r="26" spans="1:7">
      <c r="A26" t="s">
        <v>210</v>
      </c>
      <c r="B26" t="s">
        <v>163</v>
      </c>
      <c r="C26" t="s">
        <v>30</v>
      </c>
      <c r="D26" t="s">
        <v>95</v>
      </c>
      <c r="E26" t="s">
        <v>211</v>
      </c>
      <c r="F26" t="s">
        <v>11</v>
      </c>
      <c r="G26" t="s">
        <v>212</v>
      </c>
    </row>
    <row r="27" spans="1:7">
      <c r="A27" t="s">
        <v>213</v>
      </c>
      <c r="B27" t="s">
        <v>163</v>
      </c>
      <c r="C27" t="s">
        <v>30</v>
      </c>
      <c r="D27" t="s">
        <v>33</v>
      </c>
      <c r="E27" t="s">
        <v>214</v>
      </c>
      <c r="F27" t="s">
        <v>11</v>
      </c>
      <c r="G27" t="s">
        <v>212</v>
      </c>
    </row>
    <row r="28" spans="1:7">
      <c r="A28" t="s">
        <v>215</v>
      </c>
      <c r="B28" t="s">
        <v>163</v>
      </c>
      <c r="C28" t="s">
        <v>8</v>
      </c>
      <c r="D28" t="s">
        <v>216</v>
      </c>
      <c r="E28" t="s">
        <v>217</v>
      </c>
      <c r="F28" t="s">
        <v>201</v>
      </c>
      <c r="G28" t="s">
        <v>133</v>
      </c>
    </row>
    <row r="29" spans="1:7">
      <c r="A29" t="s">
        <v>218</v>
      </c>
      <c r="B29" t="s">
        <v>163</v>
      </c>
      <c r="C29" t="s">
        <v>8</v>
      </c>
      <c r="D29" t="s">
        <v>75</v>
      </c>
      <c r="E29" t="s">
        <v>69</v>
      </c>
      <c r="F29" t="s">
        <v>219</v>
      </c>
      <c r="G29" t="s">
        <v>220</v>
      </c>
    </row>
    <row r="30" spans="1:7">
      <c r="A30" t="s">
        <v>221</v>
      </c>
      <c r="B30" t="s">
        <v>163</v>
      </c>
      <c r="C30" t="s">
        <v>8</v>
      </c>
      <c r="D30" t="s">
        <v>9</v>
      </c>
      <c r="E30" t="s">
        <v>222</v>
      </c>
      <c r="F30" t="s">
        <v>219</v>
      </c>
      <c r="G30" t="s">
        <v>133</v>
      </c>
    </row>
    <row r="31" spans="1:7">
      <c r="A31" t="s">
        <v>223</v>
      </c>
      <c r="B31" t="s">
        <v>163</v>
      </c>
      <c r="C31" t="s">
        <v>25</v>
      </c>
      <c r="D31" t="s">
        <v>9</v>
      </c>
      <c r="E31" t="s">
        <v>200</v>
      </c>
      <c r="F31" t="s">
        <v>224</v>
      </c>
      <c r="G31" t="s">
        <v>225</v>
      </c>
    </row>
    <row r="32" spans="1:7">
      <c r="A32" t="s">
        <v>226</v>
      </c>
      <c r="B32" t="s">
        <v>163</v>
      </c>
      <c r="C32" t="s">
        <v>25</v>
      </c>
      <c r="D32" t="s">
        <v>81</v>
      </c>
      <c r="E32" t="s">
        <v>227</v>
      </c>
      <c r="F32" t="s">
        <v>224</v>
      </c>
      <c r="G32" t="s">
        <v>225</v>
      </c>
    </row>
    <row r="33" spans="1:7">
      <c r="A33" t="s">
        <v>228</v>
      </c>
      <c r="B33" t="s">
        <v>163</v>
      </c>
      <c r="C33" t="s">
        <v>25</v>
      </c>
      <c r="D33" t="s">
        <v>18</v>
      </c>
      <c r="E33" t="s">
        <v>36</v>
      </c>
      <c r="F33" t="s">
        <v>224</v>
      </c>
      <c r="G33" t="s">
        <v>225</v>
      </c>
    </row>
    <row r="34" spans="1:7">
      <c r="A34" t="s">
        <v>229</v>
      </c>
      <c r="B34" t="s">
        <v>163</v>
      </c>
      <c r="C34" t="s">
        <v>25</v>
      </c>
      <c r="D34" t="s">
        <v>337</v>
      </c>
      <c r="E34" t="s">
        <v>230</v>
      </c>
      <c r="F34" t="s">
        <v>231</v>
      </c>
      <c r="G34" t="s">
        <v>225</v>
      </c>
    </row>
    <row r="35" spans="1:7">
      <c r="A35" t="s">
        <v>232</v>
      </c>
      <c r="B35" t="s">
        <v>163</v>
      </c>
      <c r="C35" t="s">
        <v>25</v>
      </c>
      <c r="D35" t="s">
        <v>338</v>
      </c>
      <c r="E35" t="s">
        <v>233</v>
      </c>
      <c r="F35" t="s">
        <v>234</v>
      </c>
      <c r="G35" t="s">
        <v>235</v>
      </c>
    </row>
    <row r="36" spans="1:7">
      <c r="A36" t="s">
        <v>236</v>
      </c>
      <c r="B36" t="s">
        <v>163</v>
      </c>
      <c r="C36" t="s">
        <v>30</v>
      </c>
      <c r="D36" t="s">
        <v>75</v>
      </c>
      <c r="E36" t="s">
        <v>54</v>
      </c>
      <c r="F36" t="s">
        <v>237</v>
      </c>
      <c r="G36" t="s">
        <v>238</v>
      </c>
    </row>
    <row r="37" spans="1:7">
      <c r="A37" t="s">
        <v>239</v>
      </c>
      <c r="B37" t="s">
        <v>163</v>
      </c>
      <c r="C37" t="s">
        <v>8</v>
      </c>
      <c r="D37" t="s">
        <v>180</v>
      </c>
      <c r="E37" t="s">
        <v>165</v>
      </c>
      <c r="F37" t="s">
        <v>11</v>
      </c>
      <c r="G37" t="s">
        <v>124</v>
      </c>
    </row>
    <row r="38" spans="1:7">
      <c r="A38" t="s">
        <v>240</v>
      </c>
      <c r="B38" t="s">
        <v>163</v>
      </c>
      <c r="C38" t="s">
        <v>30</v>
      </c>
      <c r="D38" t="s">
        <v>66</v>
      </c>
      <c r="E38" t="s">
        <v>217</v>
      </c>
      <c r="F38" t="s">
        <v>201</v>
      </c>
      <c r="G38" t="s">
        <v>241</v>
      </c>
    </row>
    <row r="39" spans="1:7">
      <c r="A39" t="s">
        <v>242</v>
      </c>
      <c r="B39" t="s">
        <v>163</v>
      </c>
      <c r="C39" t="s">
        <v>30</v>
      </c>
      <c r="D39" t="s">
        <v>9</v>
      </c>
      <c r="E39" t="s">
        <v>200</v>
      </c>
      <c r="F39" t="s">
        <v>201</v>
      </c>
      <c r="G39" t="s">
        <v>243</v>
      </c>
    </row>
    <row r="40" spans="1:7">
      <c r="A40" t="s">
        <v>244</v>
      </c>
      <c r="B40" t="s">
        <v>163</v>
      </c>
      <c r="C40" t="s">
        <v>8</v>
      </c>
      <c r="D40" t="s">
        <v>9</v>
      </c>
      <c r="E40" t="s">
        <v>46</v>
      </c>
      <c r="F40" t="s">
        <v>201</v>
      </c>
      <c r="G40" t="s">
        <v>245</v>
      </c>
    </row>
    <row r="41" spans="1:7">
      <c r="A41" t="s">
        <v>246</v>
      </c>
      <c r="B41" t="s">
        <v>163</v>
      </c>
      <c r="C41" t="s">
        <v>8</v>
      </c>
      <c r="D41" t="s">
        <v>148</v>
      </c>
      <c r="E41" t="s">
        <v>247</v>
      </c>
      <c r="F41" t="s">
        <v>11</v>
      </c>
      <c r="G41" t="s">
        <v>23</v>
      </c>
    </row>
    <row r="42" spans="1:7">
      <c r="A42" t="s">
        <v>248</v>
      </c>
      <c r="B42" t="s">
        <v>163</v>
      </c>
      <c r="C42" t="s">
        <v>8</v>
      </c>
      <c r="D42" t="s">
        <v>66</v>
      </c>
      <c r="E42" t="s">
        <v>249</v>
      </c>
      <c r="F42" t="s">
        <v>11</v>
      </c>
      <c r="G42" t="s">
        <v>23</v>
      </c>
    </row>
    <row r="43" spans="1:7">
      <c r="A43" t="s">
        <v>250</v>
      </c>
      <c r="B43" t="s">
        <v>163</v>
      </c>
      <c r="C43" t="s">
        <v>8</v>
      </c>
      <c r="D43" t="s">
        <v>45</v>
      </c>
      <c r="E43" t="s">
        <v>251</v>
      </c>
      <c r="F43" t="s">
        <v>11</v>
      </c>
      <c r="G43" t="s">
        <v>133</v>
      </c>
    </row>
    <row r="44" spans="1:7">
      <c r="A44" t="s">
        <v>252</v>
      </c>
      <c r="B44" t="s">
        <v>163</v>
      </c>
      <c r="C44" t="s">
        <v>8</v>
      </c>
      <c r="D44" t="s">
        <v>203</v>
      </c>
      <c r="E44" t="s">
        <v>253</v>
      </c>
      <c r="F44" t="s">
        <v>254</v>
      </c>
      <c r="G44" t="s">
        <v>133</v>
      </c>
    </row>
    <row r="45" spans="1:7">
      <c r="A45" t="s">
        <v>255</v>
      </c>
      <c r="B45" t="s">
        <v>163</v>
      </c>
      <c r="C45" t="s">
        <v>30</v>
      </c>
      <c r="D45" t="s">
        <v>180</v>
      </c>
      <c r="E45" t="s">
        <v>36</v>
      </c>
      <c r="F45" t="s">
        <v>256</v>
      </c>
      <c r="G45" t="s">
        <v>257</v>
      </c>
    </row>
    <row r="46" spans="1:7">
      <c r="A46" t="s">
        <v>258</v>
      </c>
      <c r="B46" t="s">
        <v>163</v>
      </c>
      <c r="C46" t="s">
        <v>8</v>
      </c>
      <c r="D46" t="s">
        <v>9</v>
      </c>
      <c r="E46" t="s">
        <v>233</v>
      </c>
      <c r="F46" t="s">
        <v>259</v>
      </c>
      <c r="G46" t="s">
        <v>133</v>
      </c>
    </row>
    <row r="47" spans="1:7">
      <c r="A47" t="s">
        <v>260</v>
      </c>
      <c r="B47" t="s">
        <v>163</v>
      </c>
      <c r="C47" t="s">
        <v>8</v>
      </c>
      <c r="D47" t="s">
        <v>38</v>
      </c>
      <c r="E47" t="s">
        <v>22</v>
      </c>
      <c r="F47" t="s">
        <v>261</v>
      </c>
      <c r="G47" t="s">
        <v>109</v>
      </c>
    </row>
    <row r="48" spans="1:7">
      <c r="A48" t="s">
        <v>262</v>
      </c>
      <c r="B48" t="s">
        <v>163</v>
      </c>
      <c r="C48" t="s">
        <v>8</v>
      </c>
      <c r="D48" t="s">
        <v>38</v>
      </c>
      <c r="E48" t="s">
        <v>76</v>
      </c>
      <c r="F48" t="s">
        <v>261</v>
      </c>
      <c r="G48" t="s">
        <v>16</v>
      </c>
    </row>
    <row r="49" spans="1:7">
      <c r="A49" t="s">
        <v>263</v>
      </c>
      <c r="B49" t="s">
        <v>163</v>
      </c>
      <c r="C49" t="s">
        <v>30</v>
      </c>
      <c r="D49" t="s">
        <v>9</v>
      </c>
      <c r="E49" t="s">
        <v>233</v>
      </c>
      <c r="F49" t="s">
        <v>264</v>
      </c>
      <c r="G49" t="s">
        <v>265</v>
      </c>
    </row>
    <row r="50" spans="1:7">
      <c r="A50" t="s">
        <v>266</v>
      </c>
      <c r="B50" t="s">
        <v>163</v>
      </c>
      <c r="C50" t="s">
        <v>25</v>
      </c>
      <c r="D50" t="s">
        <v>73</v>
      </c>
      <c r="E50" t="s">
        <v>253</v>
      </c>
      <c r="F50" t="s">
        <v>267</v>
      </c>
      <c r="G50" t="s">
        <v>268</v>
      </c>
    </row>
    <row r="51" spans="1:7">
      <c r="A51" t="s">
        <v>269</v>
      </c>
      <c r="B51" t="s">
        <v>163</v>
      </c>
      <c r="C51" t="s">
        <v>25</v>
      </c>
      <c r="D51" t="s">
        <v>180</v>
      </c>
      <c r="E51" t="s">
        <v>39</v>
      </c>
      <c r="F51" t="s">
        <v>270</v>
      </c>
      <c r="G51" t="s">
        <v>271</v>
      </c>
    </row>
    <row r="52" spans="1:7">
      <c r="A52" t="s">
        <v>272</v>
      </c>
      <c r="B52" t="s">
        <v>163</v>
      </c>
      <c r="C52" t="s">
        <v>25</v>
      </c>
      <c r="D52" t="s">
        <v>9</v>
      </c>
      <c r="E52" t="s">
        <v>273</v>
      </c>
      <c r="F52" t="s">
        <v>270</v>
      </c>
      <c r="G52" t="s">
        <v>274</v>
      </c>
    </row>
    <row r="53" spans="1:7">
      <c r="A53" t="s">
        <v>275</v>
      </c>
      <c r="B53" t="s">
        <v>163</v>
      </c>
      <c r="C53" t="s">
        <v>25</v>
      </c>
      <c r="D53" t="s">
        <v>61</v>
      </c>
      <c r="E53" t="s">
        <v>15</v>
      </c>
      <c r="F53" t="s">
        <v>270</v>
      </c>
      <c r="G53" t="s">
        <v>276</v>
      </c>
    </row>
    <row r="54" spans="1:7">
      <c r="A54" t="s">
        <v>277</v>
      </c>
      <c r="B54" t="s">
        <v>163</v>
      </c>
      <c r="C54" t="s">
        <v>25</v>
      </c>
      <c r="D54" t="s">
        <v>38</v>
      </c>
      <c r="E54" t="s">
        <v>253</v>
      </c>
      <c r="F54" t="s">
        <v>169</v>
      </c>
      <c r="G54" t="s">
        <v>278</v>
      </c>
    </row>
    <row r="55" spans="1:7">
      <c r="A55" t="s">
        <v>279</v>
      </c>
      <c r="B55" t="s">
        <v>163</v>
      </c>
      <c r="C55" t="s">
        <v>25</v>
      </c>
      <c r="D55" t="s">
        <v>61</v>
      </c>
      <c r="E55" t="s">
        <v>54</v>
      </c>
      <c r="F55" t="s">
        <v>169</v>
      </c>
      <c r="G55" t="s">
        <v>278</v>
      </c>
    </row>
    <row r="56" spans="1:7">
      <c r="A56" t="s">
        <v>280</v>
      </c>
      <c r="B56" t="s">
        <v>163</v>
      </c>
      <c r="C56" t="s">
        <v>30</v>
      </c>
      <c r="D56" t="s">
        <v>9</v>
      </c>
      <c r="E56" t="s">
        <v>58</v>
      </c>
      <c r="F56" t="s">
        <v>169</v>
      </c>
      <c r="G56" t="s">
        <v>281</v>
      </c>
    </row>
    <row r="57" spans="1:7">
      <c r="A57" t="s">
        <v>282</v>
      </c>
      <c r="B57" t="s">
        <v>163</v>
      </c>
      <c r="C57" t="s">
        <v>8</v>
      </c>
      <c r="D57" t="s">
        <v>203</v>
      </c>
      <c r="E57" t="s">
        <v>36</v>
      </c>
      <c r="F57" t="s">
        <v>283</v>
      </c>
      <c r="G57" t="s">
        <v>23</v>
      </c>
    </row>
    <row r="58" spans="1:7">
      <c r="A58" t="s">
        <v>284</v>
      </c>
      <c r="B58" t="s">
        <v>163</v>
      </c>
      <c r="C58" t="s">
        <v>8</v>
      </c>
      <c r="D58" t="s">
        <v>285</v>
      </c>
      <c r="E58" t="s">
        <v>145</v>
      </c>
      <c r="F58" t="s">
        <v>11</v>
      </c>
      <c r="G58" t="s">
        <v>71</v>
      </c>
    </row>
    <row r="59" spans="1:7">
      <c r="A59" t="s">
        <v>286</v>
      </c>
      <c r="B59" t="s">
        <v>163</v>
      </c>
      <c r="C59" t="s">
        <v>30</v>
      </c>
      <c r="D59" t="s">
        <v>61</v>
      </c>
      <c r="E59" t="s">
        <v>287</v>
      </c>
      <c r="F59" t="s">
        <v>11</v>
      </c>
      <c r="G59" t="s">
        <v>287</v>
      </c>
    </row>
    <row r="60" spans="1:7">
      <c r="A60" t="s">
        <v>288</v>
      </c>
      <c r="B60" t="s">
        <v>163</v>
      </c>
      <c r="C60" t="s">
        <v>30</v>
      </c>
      <c r="D60" t="s">
        <v>38</v>
      </c>
      <c r="E60" t="s">
        <v>135</v>
      </c>
      <c r="F60" t="s">
        <v>11</v>
      </c>
      <c r="G60" t="s">
        <v>135</v>
      </c>
    </row>
    <row r="61" spans="1:7">
      <c r="A61" t="s">
        <v>289</v>
      </c>
      <c r="B61" t="s">
        <v>163</v>
      </c>
      <c r="C61" t="s">
        <v>8</v>
      </c>
      <c r="D61" t="s">
        <v>9</v>
      </c>
      <c r="E61" t="s">
        <v>290</v>
      </c>
      <c r="F61" t="s">
        <v>11</v>
      </c>
      <c r="G61" t="s">
        <v>16</v>
      </c>
    </row>
    <row r="62" spans="1:7">
      <c r="A62" t="s">
        <v>291</v>
      </c>
      <c r="B62" t="s">
        <v>163</v>
      </c>
      <c r="C62" t="s">
        <v>30</v>
      </c>
      <c r="D62" t="s">
        <v>26</v>
      </c>
      <c r="E62" t="s">
        <v>292</v>
      </c>
      <c r="F62" t="s">
        <v>11</v>
      </c>
      <c r="G62" t="s">
        <v>293</v>
      </c>
    </row>
    <row r="63" spans="1:7">
      <c r="A63" t="s">
        <v>294</v>
      </c>
      <c r="B63" t="s">
        <v>163</v>
      </c>
      <c r="C63" t="s">
        <v>8</v>
      </c>
      <c r="D63" t="s">
        <v>73</v>
      </c>
      <c r="E63" t="s">
        <v>295</v>
      </c>
      <c r="F63" t="s">
        <v>11</v>
      </c>
      <c r="G63" t="s">
        <v>296</v>
      </c>
    </row>
    <row r="64" spans="1:7">
      <c r="A64" t="s">
        <v>297</v>
      </c>
      <c r="B64" t="s">
        <v>163</v>
      </c>
      <c r="C64" t="s">
        <v>8</v>
      </c>
      <c r="D64" t="s">
        <v>298</v>
      </c>
      <c r="E64" t="s">
        <v>217</v>
      </c>
      <c r="F64" t="s">
        <v>299</v>
      </c>
      <c r="G64" t="s">
        <v>300</v>
      </c>
    </row>
    <row r="65" spans="1:7">
      <c r="A65" t="s">
        <v>301</v>
      </c>
      <c r="B65" t="s">
        <v>163</v>
      </c>
      <c r="C65" t="s">
        <v>30</v>
      </c>
      <c r="D65" t="s">
        <v>61</v>
      </c>
      <c r="E65" t="s">
        <v>302</v>
      </c>
      <c r="F65" t="s">
        <v>11</v>
      </c>
      <c r="G65" t="s">
        <v>303</v>
      </c>
    </row>
    <row r="66" spans="1:7">
      <c r="A66" t="s">
        <v>304</v>
      </c>
      <c r="B66" t="s">
        <v>163</v>
      </c>
      <c r="C66" t="s">
        <v>8</v>
      </c>
      <c r="D66" t="s">
        <v>9</v>
      </c>
      <c r="E66" t="s">
        <v>305</v>
      </c>
      <c r="F66" t="s">
        <v>11</v>
      </c>
      <c r="G66" t="s">
        <v>306</v>
      </c>
    </row>
    <row r="67" spans="1:7">
      <c r="A67" t="s">
        <v>307</v>
      </c>
      <c r="B67" t="s">
        <v>163</v>
      </c>
      <c r="C67" t="s">
        <v>8</v>
      </c>
      <c r="D67" t="s">
        <v>180</v>
      </c>
      <c r="E67" t="s">
        <v>308</v>
      </c>
      <c r="F67" t="s">
        <v>309</v>
      </c>
      <c r="G67" t="s">
        <v>12</v>
      </c>
    </row>
    <row r="68" spans="1:7">
      <c r="A68" t="s">
        <v>310</v>
      </c>
      <c r="B68" t="s">
        <v>163</v>
      </c>
      <c r="C68" t="s">
        <v>8</v>
      </c>
      <c r="D68" t="s">
        <v>18</v>
      </c>
      <c r="E68" t="s">
        <v>311</v>
      </c>
      <c r="F68" t="s">
        <v>309</v>
      </c>
      <c r="G68" t="s">
        <v>133</v>
      </c>
    </row>
    <row r="69" spans="1:7">
      <c r="A69" t="s">
        <v>312</v>
      </c>
      <c r="B69" t="s">
        <v>163</v>
      </c>
      <c r="C69" t="s">
        <v>30</v>
      </c>
      <c r="D69" t="s">
        <v>61</v>
      </c>
      <c r="E69" t="s">
        <v>247</v>
      </c>
      <c r="F69" t="s">
        <v>11</v>
      </c>
      <c r="G69" t="s">
        <v>313</v>
      </c>
    </row>
    <row r="70" spans="1:7">
      <c r="A70" t="s">
        <v>314</v>
      </c>
      <c r="B70" t="s">
        <v>163</v>
      </c>
      <c r="C70" t="s">
        <v>25</v>
      </c>
      <c r="D70" t="s">
        <v>9</v>
      </c>
      <c r="E70" t="s">
        <v>315</v>
      </c>
      <c r="F70" t="s">
        <v>11</v>
      </c>
      <c r="G70" t="s">
        <v>316</v>
      </c>
    </row>
    <row r="71" spans="1:7">
      <c r="A71" t="s">
        <v>317</v>
      </c>
      <c r="B71" t="s">
        <v>163</v>
      </c>
      <c r="C71" t="s">
        <v>25</v>
      </c>
      <c r="D71" t="s">
        <v>318</v>
      </c>
      <c r="E71" t="s">
        <v>115</v>
      </c>
      <c r="F71" t="s">
        <v>319</v>
      </c>
      <c r="G71" t="s">
        <v>320</v>
      </c>
    </row>
    <row r="72" spans="1:7">
      <c r="A72" t="s">
        <v>321</v>
      </c>
      <c r="B72" t="s">
        <v>163</v>
      </c>
      <c r="C72" t="s">
        <v>25</v>
      </c>
      <c r="D72" t="s">
        <v>18</v>
      </c>
      <c r="E72" t="s">
        <v>322</v>
      </c>
      <c r="F72" t="s">
        <v>319</v>
      </c>
      <c r="G72" t="s">
        <v>323</v>
      </c>
    </row>
    <row r="73" spans="1:7">
      <c r="A73" t="s">
        <v>324</v>
      </c>
      <c r="B73" t="s">
        <v>163</v>
      </c>
      <c r="C73" t="s">
        <v>25</v>
      </c>
      <c r="D73" t="s">
        <v>172</v>
      </c>
      <c r="E73" t="s">
        <v>15</v>
      </c>
      <c r="F73" t="s">
        <v>319</v>
      </c>
      <c r="G73" t="s">
        <v>303</v>
      </c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34" workbookViewId="0">
      <selection activeCell="H25" sqref="H25"/>
    </sheetView>
  </sheetViews>
  <sheetFormatPr defaultRowHeight="13.5"/>
  <cols>
    <col min="1" max="1" width="15.125" bestFit="1" customWidth="1"/>
    <col min="2" max="2" width="7.875" bestFit="1" customWidth="1"/>
    <col min="3" max="3" width="2.75" bestFit="1" customWidth="1"/>
    <col min="4" max="4" width="6.375" bestFit="1" customWidth="1"/>
    <col min="5" max="5" width="16.375" bestFit="1" customWidth="1"/>
    <col min="6" max="6" width="14.25" bestFit="1" customWidth="1"/>
    <col min="7" max="7" width="16.625" bestFit="1" customWidth="1"/>
  </cols>
  <sheetData>
    <row r="1" spans="1:7">
      <c r="A1" t="s">
        <v>0</v>
      </c>
      <c r="B1" t="s">
        <v>1</v>
      </c>
      <c r="D1" t="s">
        <v>2</v>
      </c>
      <c r="E1" t="s">
        <v>3</v>
      </c>
      <c r="F1" t="s">
        <v>4</v>
      </c>
      <c r="G1" t="s">
        <v>5</v>
      </c>
    </row>
    <row r="2" spans="1:7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</row>
    <row r="3" spans="1:7">
      <c r="A3" t="s">
        <v>13</v>
      </c>
      <c r="B3" t="s">
        <v>7</v>
      </c>
      <c r="C3" t="s">
        <v>8</v>
      </c>
      <c r="D3" t="s">
        <v>14</v>
      </c>
      <c r="E3" t="s">
        <v>15</v>
      </c>
      <c r="F3" t="s">
        <v>11</v>
      </c>
      <c r="G3" t="s">
        <v>16</v>
      </c>
    </row>
    <row r="4" spans="1:7">
      <c r="A4" t="s">
        <v>17</v>
      </c>
      <c r="B4" t="s">
        <v>7</v>
      </c>
      <c r="C4" t="s">
        <v>8</v>
      </c>
      <c r="D4" t="s">
        <v>18</v>
      </c>
      <c r="E4" t="s">
        <v>19</v>
      </c>
      <c r="F4" t="s">
        <v>20</v>
      </c>
      <c r="G4" t="s">
        <v>16</v>
      </c>
    </row>
    <row r="5" spans="1:7">
      <c r="A5" t="s">
        <v>21</v>
      </c>
      <c r="B5" t="s">
        <v>7</v>
      </c>
      <c r="C5" t="s">
        <v>8</v>
      </c>
      <c r="D5" t="s">
        <v>18</v>
      </c>
      <c r="E5" t="s">
        <v>22</v>
      </c>
      <c r="F5" t="s">
        <v>20</v>
      </c>
      <c r="G5" t="s">
        <v>23</v>
      </c>
    </row>
    <row r="6" spans="1:7">
      <c r="A6" t="s">
        <v>24</v>
      </c>
      <c r="B6" t="s">
        <v>7</v>
      </c>
      <c r="C6" t="s">
        <v>25</v>
      </c>
      <c r="D6" t="s">
        <v>26</v>
      </c>
      <c r="E6" t="s">
        <v>22</v>
      </c>
      <c r="F6" t="s">
        <v>27</v>
      </c>
      <c r="G6" t="s">
        <v>28</v>
      </c>
    </row>
    <row r="7" spans="1:7">
      <c r="A7" t="s">
        <v>29</v>
      </c>
      <c r="B7" t="s">
        <v>7</v>
      </c>
      <c r="C7" t="s">
        <v>30</v>
      </c>
      <c r="D7" t="s">
        <v>31</v>
      </c>
      <c r="E7" t="s">
        <v>28</v>
      </c>
      <c r="F7" t="s">
        <v>27</v>
      </c>
      <c r="G7" t="s">
        <v>28</v>
      </c>
    </row>
    <row r="8" spans="1:7">
      <c r="A8" t="s">
        <v>32</v>
      </c>
      <c r="B8" t="s">
        <v>7</v>
      </c>
      <c r="C8" t="s">
        <v>25</v>
      </c>
      <c r="D8" t="s">
        <v>33</v>
      </c>
      <c r="E8" t="s">
        <v>34</v>
      </c>
      <c r="F8" t="s">
        <v>27</v>
      </c>
      <c r="G8" t="s">
        <v>28</v>
      </c>
    </row>
    <row r="9" spans="1:7">
      <c r="A9" t="s">
        <v>35</v>
      </c>
      <c r="B9" t="s">
        <v>7</v>
      </c>
      <c r="C9" t="s">
        <v>8</v>
      </c>
      <c r="D9" t="s">
        <v>33</v>
      </c>
      <c r="E9" t="s">
        <v>36</v>
      </c>
      <c r="F9" t="s">
        <v>11</v>
      </c>
      <c r="G9" t="s">
        <v>23</v>
      </c>
    </row>
    <row r="10" spans="1:7">
      <c r="A10" t="s">
        <v>37</v>
      </c>
      <c r="B10" t="s">
        <v>7</v>
      </c>
      <c r="C10" t="s">
        <v>25</v>
      </c>
      <c r="D10" t="s">
        <v>38</v>
      </c>
      <c r="E10" t="s">
        <v>39</v>
      </c>
      <c r="F10" t="s">
        <v>40</v>
      </c>
      <c r="G10" t="s">
        <v>41</v>
      </c>
    </row>
    <row r="11" spans="1:7">
      <c r="A11" t="s">
        <v>42</v>
      </c>
      <c r="B11" t="s">
        <v>7</v>
      </c>
      <c r="C11" t="s">
        <v>30</v>
      </c>
      <c r="D11" t="s">
        <v>18</v>
      </c>
      <c r="E11" t="s">
        <v>43</v>
      </c>
      <c r="F11" t="s">
        <v>40</v>
      </c>
      <c r="G11" t="s">
        <v>41</v>
      </c>
    </row>
    <row r="12" spans="1:7">
      <c r="A12" t="s">
        <v>44</v>
      </c>
      <c r="B12" t="s">
        <v>7</v>
      </c>
      <c r="C12" t="s">
        <v>30</v>
      </c>
      <c r="D12" t="s">
        <v>45</v>
      </c>
      <c r="E12" t="s">
        <v>46</v>
      </c>
      <c r="F12" t="s">
        <v>47</v>
      </c>
      <c r="G12" t="s">
        <v>48</v>
      </c>
    </row>
    <row r="13" spans="1:7">
      <c r="A13" t="s">
        <v>49</v>
      </c>
      <c r="B13" t="s">
        <v>7</v>
      </c>
      <c r="C13" t="s">
        <v>25</v>
      </c>
      <c r="D13" t="s">
        <v>50</v>
      </c>
      <c r="E13" t="s">
        <v>51</v>
      </c>
      <c r="F13" t="s">
        <v>47</v>
      </c>
      <c r="G13" t="s">
        <v>48</v>
      </c>
    </row>
    <row r="14" spans="1:7">
      <c r="A14" t="s">
        <v>52</v>
      </c>
      <c r="B14" t="s">
        <v>7</v>
      </c>
      <c r="C14" t="s">
        <v>25</v>
      </c>
      <c r="D14" t="s">
        <v>45</v>
      </c>
      <c r="E14" t="s">
        <v>48</v>
      </c>
      <c r="F14" t="s">
        <v>47</v>
      </c>
      <c r="G14" t="s">
        <v>48</v>
      </c>
    </row>
    <row r="15" spans="1:7">
      <c r="A15" t="s">
        <v>53</v>
      </c>
      <c r="B15" t="s">
        <v>7</v>
      </c>
      <c r="C15" t="s">
        <v>8</v>
      </c>
      <c r="D15" t="s">
        <v>18</v>
      </c>
      <c r="E15" t="s">
        <v>54</v>
      </c>
      <c r="F15" t="s">
        <v>55</v>
      </c>
      <c r="G15" t="s">
        <v>56</v>
      </c>
    </row>
    <row r="16" spans="1:7">
      <c r="A16" t="s">
        <v>57</v>
      </c>
      <c r="B16" t="s">
        <v>7</v>
      </c>
      <c r="C16" t="s">
        <v>30</v>
      </c>
      <c r="D16" t="s">
        <v>38</v>
      </c>
      <c r="E16" t="s">
        <v>58</v>
      </c>
      <c r="F16" t="s">
        <v>11</v>
      </c>
      <c r="G16" t="s">
        <v>59</v>
      </c>
    </row>
    <row r="17" spans="1:7">
      <c r="A17" t="s">
        <v>60</v>
      </c>
      <c r="B17" t="s">
        <v>7</v>
      </c>
      <c r="C17" t="s">
        <v>25</v>
      </c>
      <c r="D17" t="s">
        <v>61</v>
      </c>
      <c r="E17" t="s">
        <v>62</v>
      </c>
      <c r="F17" t="s">
        <v>63</v>
      </c>
      <c r="G17" t="s">
        <v>64</v>
      </c>
    </row>
    <row r="18" spans="1:7">
      <c r="A18" t="s">
        <v>65</v>
      </c>
      <c r="B18" t="s">
        <v>7</v>
      </c>
      <c r="C18" t="s">
        <v>25</v>
      </c>
      <c r="D18" t="s">
        <v>66</v>
      </c>
      <c r="E18" t="s">
        <v>67</v>
      </c>
      <c r="F18" t="s">
        <v>63</v>
      </c>
      <c r="G18" t="s">
        <v>64</v>
      </c>
    </row>
    <row r="19" spans="1:7">
      <c r="A19" t="s">
        <v>68</v>
      </c>
      <c r="B19" t="s">
        <v>7</v>
      </c>
      <c r="C19" t="s">
        <v>8</v>
      </c>
      <c r="D19" t="s">
        <v>33</v>
      </c>
      <c r="E19" t="s">
        <v>69</v>
      </c>
      <c r="F19" t="s">
        <v>70</v>
      </c>
      <c r="G19" t="s">
        <v>71</v>
      </c>
    </row>
    <row r="20" spans="1:7">
      <c r="A20" t="s">
        <v>72</v>
      </c>
      <c r="B20" t="s">
        <v>7</v>
      </c>
      <c r="C20" t="s">
        <v>8</v>
      </c>
      <c r="D20" t="s">
        <v>73</v>
      </c>
      <c r="E20" t="s">
        <v>34</v>
      </c>
      <c r="F20" t="s">
        <v>70</v>
      </c>
      <c r="G20" t="s">
        <v>23</v>
      </c>
    </row>
    <row r="21" spans="1:7">
      <c r="A21" t="s">
        <v>74</v>
      </c>
      <c r="B21" t="s">
        <v>7</v>
      </c>
      <c r="C21" t="s">
        <v>8</v>
      </c>
      <c r="D21" t="s">
        <v>75</v>
      </c>
      <c r="E21" t="s">
        <v>76</v>
      </c>
      <c r="F21" t="s">
        <v>55</v>
      </c>
      <c r="G21" t="s">
        <v>77</v>
      </c>
    </row>
    <row r="22" spans="1:7">
      <c r="A22" t="s">
        <v>78</v>
      </c>
      <c r="B22" t="s">
        <v>7</v>
      </c>
      <c r="C22" t="s">
        <v>8</v>
      </c>
      <c r="D22" t="s">
        <v>73</v>
      </c>
      <c r="E22" t="s">
        <v>79</v>
      </c>
      <c r="G22" t="s">
        <v>16</v>
      </c>
    </row>
    <row r="23" spans="1:7">
      <c r="A23" t="s">
        <v>80</v>
      </c>
      <c r="B23" t="s">
        <v>7</v>
      </c>
      <c r="C23" t="s">
        <v>25</v>
      </c>
      <c r="D23" t="s">
        <v>81</v>
      </c>
      <c r="E23" t="s">
        <v>82</v>
      </c>
      <c r="F23" t="s">
        <v>83</v>
      </c>
      <c r="G23" t="s">
        <v>84</v>
      </c>
    </row>
    <row r="24" spans="1:7">
      <c r="A24" t="s">
        <v>85</v>
      </c>
      <c r="B24" t="s">
        <v>7</v>
      </c>
      <c r="C24" t="s">
        <v>25</v>
      </c>
      <c r="D24" t="s">
        <v>86</v>
      </c>
      <c r="E24" t="s">
        <v>87</v>
      </c>
      <c r="F24" t="s">
        <v>83</v>
      </c>
      <c r="G24" t="s">
        <v>84</v>
      </c>
    </row>
    <row r="25" spans="1:7">
      <c r="A25" t="s">
        <v>88</v>
      </c>
      <c r="B25" t="s">
        <v>7</v>
      </c>
      <c r="C25" t="s">
        <v>25</v>
      </c>
      <c r="D25" t="s">
        <v>33</v>
      </c>
      <c r="E25" t="s">
        <v>89</v>
      </c>
      <c r="F25" t="s">
        <v>83</v>
      </c>
      <c r="G25" t="s">
        <v>90</v>
      </c>
    </row>
    <row r="26" spans="1:7">
      <c r="A26" t="s">
        <v>91</v>
      </c>
      <c r="B26" t="s">
        <v>7</v>
      </c>
      <c r="C26" t="s">
        <v>25</v>
      </c>
      <c r="D26" t="s">
        <v>81</v>
      </c>
      <c r="E26" t="s">
        <v>92</v>
      </c>
      <c r="F26" t="s">
        <v>93</v>
      </c>
      <c r="G26" t="s">
        <v>90</v>
      </c>
    </row>
    <row r="27" spans="1:7">
      <c r="A27" t="s">
        <v>94</v>
      </c>
      <c r="B27" t="s">
        <v>7</v>
      </c>
      <c r="C27" t="s">
        <v>25</v>
      </c>
      <c r="D27" t="s">
        <v>95</v>
      </c>
      <c r="E27" t="s">
        <v>54</v>
      </c>
      <c r="F27" t="s">
        <v>96</v>
      </c>
      <c r="G27" t="s">
        <v>90</v>
      </c>
    </row>
    <row r="28" spans="1:7">
      <c r="A28" t="s">
        <v>97</v>
      </c>
      <c r="B28" t="s">
        <v>7</v>
      </c>
      <c r="C28" t="s">
        <v>25</v>
      </c>
      <c r="D28" t="s">
        <v>9</v>
      </c>
      <c r="E28" t="s">
        <v>82</v>
      </c>
      <c r="F28" t="s">
        <v>98</v>
      </c>
      <c r="G28" t="s">
        <v>90</v>
      </c>
    </row>
    <row r="29" spans="1:7">
      <c r="A29" t="s">
        <v>99</v>
      </c>
      <c r="B29" t="s">
        <v>7</v>
      </c>
      <c r="C29" t="s">
        <v>8</v>
      </c>
      <c r="D29" t="s">
        <v>33</v>
      </c>
      <c r="E29" t="s">
        <v>58</v>
      </c>
      <c r="F29" t="s">
        <v>11</v>
      </c>
      <c r="G29" t="s">
        <v>16</v>
      </c>
    </row>
    <row r="30" spans="1:7">
      <c r="A30" t="s">
        <v>100</v>
      </c>
      <c r="B30" t="s">
        <v>7</v>
      </c>
      <c r="C30" t="s">
        <v>30</v>
      </c>
      <c r="D30" t="s">
        <v>101</v>
      </c>
      <c r="E30" t="s">
        <v>62</v>
      </c>
      <c r="F30" t="s">
        <v>11</v>
      </c>
      <c r="G30" t="s">
        <v>102</v>
      </c>
    </row>
    <row r="31" spans="1:7">
      <c r="A31" t="s">
        <v>103</v>
      </c>
      <c r="B31" t="s">
        <v>7</v>
      </c>
      <c r="C31" t="s">
        <v>30</v>
      </c>
      <c r="D31" t="s">
        <v>38</v>
      </c>
      <c r="E31" t="s">
        <v>104</v>
      </c>
      <c r="F31" t="s">
        <v>11</v>
      </c>
      <c r="G31" t="s">
        <v>105</v>
      </c>
    </row>
    <row r="32" spans="1:7">
      <c r="A32" t="s">
        <v>106</v>
      </c>
      <c r="B32" t="s">
        <v>7</v>
      </c>
      <c r="C32" t="s">
        <v>8</v>
      </c>
      <c r="D32" t="s">
        <v>45</v>
      </c>
      <c r="E32" t="s">
        <v>107</v>
      </c>
      <c r="F32" t="s">
        <v>108</v>
      </c>
      <c r="G32" t="s">
        <v>109</v>
      </c>
    </row>
    <row r="33" spans="1:7">
      <c r="A33" t="s">
        <v>110</v>
      </c>
      <c r="B33" t="s">
        <v>7</v>
      </c>
      <c r="C33" t="s">
        <v>8</v>
      </c>
      <c r="D33" t="s">
        <v>73</v>
      </c>
      <c r="E33" t="s">
        <v>111</v>
      </c>
      <c r="F33" t="s">
        <v>108</v>
      </c>
      <c r="G33" t="s">
        <v>109</v>
      </c>
    </row>
    <row r="34" spans="1:7">
      <c r="A34" t="s">
        <v>112</v>
      </c>
      <c r="B34" t="s">
        <v>7</v>
      </c>
      <c r="C34" t="s">
        <v>8</v>
      </c>
      <c r="D34" t="s">
        <v>33</v>
      </c>
      <c r="E34" t="s">
        <v>15</v>
      </c>
      <c r="F34" t="s">
        <v>108</v>
      </c>
      <c r="G34" t="s">
        <v>113</v>
      </c>
    </row>
    <row r="35" spans="1:7">
      <c r="A35" t="s">
        <v>114</v>
      </c>
      <c r="B35" t="s">
        <v>7</v>
      </c>
      <c r="C35" t="s">
        <v>8</v>
      </c>
      <c r="D35" t="s">
        <v>9</v>
      </c>
      <c r="E35" t="s">
        <v>115</v>
      </c>
      <c r="F35" t="s">
        <v>108</v>
      </c>
      <c r="G35" t="s">
        <v>23</v>
      </c>
    </row>
    <row r="36" spans="1:7">
      <c r="A36" t="s">
        <v>116</v>
      </c>
      <c r="B36" t="s">
        <v>7</v>
      </c>
      <c r="C36" t="s">
        <v>8</v>
      </c>
      <c r="D36" t="s">
        <v>38</v>
      </c>
      <c r="E36" t="s">
        <v>62</v>
      </c>
      <c r="F36" t="s">
        <v>108</v>
      </c>
      <c r="G36" t="s">
        <v>23</v>
      </c>
    </row>
    <row r="37" spans="1:7">
      <c r="A37" t="s">
        <v>117</v>
      </c>
      <c r="B37" t="s">
        <v>7</v>
      </c>
      <c r="C37" t="s">
        <v>8</v>
      </c>
      <c r="D37" t="s">
        <v>73</v>
      </c>
      <c r="E37" t="s">
        <v>28</v>
      </c>
      <c r="F37" t="s">
        <v>118</v>
      </c>
      <c r="G37" t="s">
        <v>119</v>
      </c>
    </row>
    <row r="38" spans="1:7">
      <c r="A38" t="s">
        <v>120</v>
      </c>
      <c r="B38" t="s">
        <v>7</v>
      </c>
      <c r="C38" t="s">
        <v>8</v>
      </c>
      <c r="D38" t="s">
        <v>9</v>
      </c>
      <c r="E38" t="s">
        <v>121</v>
      </c>
      <c r="F38" t="s">
        <v>118</v>
      </c>
      <c r="G38" t="s">
        <v>122</v>
      </c>
    </row>
    <row r="39" spans="1:7">
      <c r="A39" t="s">
        <v>123</v>
      </c>
      <c r="B39" t="s">
        <v>7</v>
      </c>
      <c r="C39" t="s">
        <v>8</v>
      </c>
      <c r="D39" t="s">
        <v>45</v>
      </c>
      <c r="E39" t="s">
        <v>115</v>
      </c>
      <c r="F39" t="s">
        <v>55</v>
      </c>
      <c r="G39" t="s">
        <v>124</v>
      </c>
    </row>
    <row r="40" spans="1:7">
      <c r="A40" t="s">
        <v>125</v>
      </c>
      <c r="B40" t="s">
        <v>7</v>
      </c>
      <c r="C40" t="s">
        <v>25</v>
      </c>
      <c r="D40" t="s">
        <v>14</v>
      </c>
      <c r="E40" t="s">
        <v>126</v>
      </c>
      <c r="F40" t="s">
        <v>11</v>
      </c>
      <c r="G40" t="s">
        <v>127</v>
      </c>
    </row>
    <row r="41" spans="1:7">
      <c r="A41" t="s">
        <v>128</v>
      </c>
      <c r="B41" t="s">
        <v>7</v>
      </c>
      <c r="C41" t="s">
        <v>25</v>
      </c>
      <c r="D41" t="s">
        <v>61</v>
      </c>
      <c r="E41" t="s">
        <v>129</v>
      </c>
      <c r="F41" t="s">
        <v>11</v>
      </c>
      <c r="G41" t="s">
        <v>130</v>
      </c>
    </row>
    <row r="42" spans="1:7">
      <c r="A42" t="s">
        <v>131</v>
      </c>
      <c r="B42" t="s">
        <v>7</v>
      </c>
      <c r="C42" t="s">
        <v>8</v>
      </c>
      <c r="D42" t="s">
        <v>33</v>
      </c>
      <c r="E42" t="s">
        <v>132</v>
      </c>
      <c r="F42" t="s">
        <v>55</v>
      </c>
      <c r="G42" t="s">
        <v>133</v>
      </c>
    </row>
    <row r="43" spans="1:7">
      <c r="A43" t="s">
        <v>134</v>
      </c>
      <c r="B43" t="s">
        <v>7</v>
      </c>
      <c r="C43" t="s">
        <v>8</v>
      </c>
      <c r="D43" t="s">
        <v>9</v>
      </c>
      <c r="E43" t="s">
        <v>135</v>
      </c>
      <c r="F43" t="s">
        <v>11</v>
      </c>
      <c r="G43" t="s">
        <v>136</v>
      </c>
    </row>
    <row r="44" spans="1:7">
      <c r="A44" t="s">
        <v>137</v>
      </c>
      <c r="B44" t="s">
        <v>7</v>
      </c>
      <c r="C44" t="s">
        <v>30</v>
      </c>
      <c r="D44" t="s">
        <v>73</v>
      </c>
      <c r="E44" t="s">
        <v>138</v>
      </c>
      <c r="F44" t="s">
        <v>11</v>
      </c>
      <c r="G44" t="s">
        <v>139</v>
      </c>
    </row>
    <row r="45" spans="1:7">
      <c r="A45" t="s">
        <v>140</v>
      </c>
      <c r="B45" t="s">
        <v>7</v>
      </c>
      <c r="C45" t="s">
        <v>8</v>
      </c>
      <c r="D45" t="s">
        <v>33</v>
      </c>
      <c r="E45" t="s">
        <v>141</v>
      </c>
      <c r="F45" t="s">
        <v>11</v>
      </c>
      <c r="G45" t="s">
        <v>23</v>
      </c>
    </row>
    <row r="46" spans="1:7">
      <c r="A46" t="s">
        <v>142</v>
      </c>
      <c r="B46" t="s">
        <v>7</v>
      </c>
      <c r="C46" t="s">
        <v>8</v>
      </c>
      <c r="D46" t="s">
        <v>9</v>
      </c>
      <c r="E46" t="s">
        <v>69</v>
      </c>
      <c r="F46" t="s">
        <v>11</v>
      </c>
      <c r="G46" t="s">
        <v>16</v>
      </c>
    </row>
    <row r="47" spans="1:7">
      <c r="A47" t="s">
        <v>143</v>
      </c>
      <c r="B47" t="s">
        <v>7</v>
      </c>
      <c r="C47" t="s">
        <v>8</v>
      </c>
      <c r="D47" t="s">
        <v>144</v>
      </c>
      <c r="E47" t="s">
        <v>145</v>
      </c>
      <c r="F47" t="s">
        <v>11</v>
      </c>
      <c r="G47" t="s">
        <v>146</v>
      </c>
    </row>
    <row r="48" spans="1:7">
      <c r="A48" t="s">
        <v>147</v>
      </c>
      <c r="B48" t="s">
        <v>7</v>
      </c>
      <c r="C48" t="s">
        <v>30</v>
      </c>
      <c r="D48" t="s">
        <v>148</v>
      </c>
      <c r="E48" t="s">
        <v>149</v>
      </c>
      <c r="F48" t="s">
        <v>11</v>
      </c>
      <c r="G48" t="s">
        <v>150</v>
      </c>
    </row>
    <row r="49" spans="1:7">
      <c r="A49" t="s">
        <v>151</v>
      </c>
      <c r="B49" t="s">
        <v>7</v>
      </c>
      <c r="C49" t="s">
        <v>8</v>
      </c>
      <c r="D49" t="s">
        <v>33</v>
      </c>
      <c r="E49" t="s">
        <v>152</v>
      </c>
      <c r="F49" t="s">
        <v>11</v>
      </c>
      <c r="G49" t="s">
        <v>16</v>
      </c>
    </row>
    <row r="50" spans="1:7">
      <c r="A50" t="s">
        <v>153</v>
      </c>
      <c r="B50" t="s">
        <v>7</v>
      </c>
      <c r="C50" t="s">
        <v>8</v>
      </c>
      <c r="D50" t="s">
        <v>61</v>
      </c>
      <c r="E50" t="s">
        <v>19</v>
      </c>
      <c r="F50" t="s">
        <v>154</v>
      </c>
      <c r="G50" t="s">
        <v>133</v>
      </c>
    </row>
    <row r="51" spans="1:7">
      <c r="A51" t="s">
        <v>155</v>
      </c>
      <c r="B51" t="s">
        <v>7</v>
      </c>
      <c r="C51" t="s">
        <v>8</v>
      </c>
      <c r="D51" t="s">
        <v>9</v>
      </c>
      <c r="E51" t="s">
        <v>156</v>
      </c>
      <c r="F51" t="s">
        <v>154</v>
      </c>
      <c r="G51" t="s">
        <v>23</v>
      </c>
    </row>
    <row r="52" spans="1:7">
      <c r="A52" t="s">
        <v>157</v>
      </c>
      <c r="B52" t="s">
        <v>7</v>
      </c>
      <c r="C52" t="s">
        <v>8</v>
      </c>
      <c r="D52" t="s">
        <v>73</v>
      </c>
      <c r="E52" t="s">
        <v>158</v>
      </c>
      <c r="F52" t="s">
        <v>154</v>
      </c>
      <c r="G52" t="s">
        <v>136</v>
      </c>
    </row>
    <row r="53" spans="1:7">
      <c r="A53" t="s">
        <v>159</v>
      </c>
      <c r="B53" t="s">
        <v>7</v>
      </c>
      <c r="C53" t="s">
        <v>8</v>
      </c>
      <c r="D53" t="s">
        <v>38</v>
      </c>
      <c r="E53" t="s">
        <v>160</v>
      </c>
      <c r="F53" t="s">
        <v>161</v>
      </c>
      <c r="G53" t="s">
        <v>71</v>
      </c>
    </row>
  </sheetData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表</vt:lpstr>
      <vt:lpstr>ザッケローニ</vt:lpstr>
      <vt:lpstr>岡田</vt:lpstr>
      <vt:lpstr>オシム</vt:lpstr>
      <vt:lpstr>ジーコ</vt:lpstr>
      <vt:lpstr>トルシエ</vt:lpstr>
    </vt:vector>
  </TitlesOfParts>
  <Company>東洋大学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mihira</dc:creator>
  <cp:lastModifiedBy>MIHIRA-GO</cp:lastModifiedBy>
  <cp:lastPrinted>2008-06-19T12:08:14Z</cp:lastPrinted>
  <dcterms:created xsi:type="dcterms:W3CDTF">2007-05-14T12:31:16Z</dcterms:created>
  <dcterms:modified xsi:type="dcterms:W3CDTF">2014-06-06T09:54:26Z</dcterms:modified>
</cp:coreProperties>
</file>