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0320" windowHeight="7335" firstSheet="1" activeTab="5"/>
  </bookViews>
  <sheets>
    <sheet name="名目と実質" sheetId="9" r:id="rId1"/>
    <sheet name="成長率表" sheetId="6" r:id="rId2"/>
    <sheet name="成長率グラフ" sheetId="1" r:id="rId3"/>
    <sheet name="構成比①" sheetId="7" r:id="rId4"/>
    <sheet name="構成比②" sheetId="11" r:id="rId5"/>
    <sheet name="需要別成長率" sheetId="10" r:id="rId6"/>
    <sheet name="要因分解" sheetId="8" r:id="rId7"/>
    <sheet name="仮説検定" sheetId="16" r:id="rId8"/>
    <sheet name="名目05" sheetId="14" r:id="rId9"/>
    <sheet name="実質05" sheetId="15" r:id="rId10"/>
  </sheets>
  <calcPr calcId="145621"/>
</workbook>
</file>

<file path=xl/calcChain.xml><?xml version="1.0" encoding="utf-8"?>
<calcChain xmlns="http://schemas.openxmlformats.org/spreadsheetml/2006/main">
  <c r="B35" i="16" l="1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A3" i="16" l="1"/>
  <c r="R3" i="16" s="1"/>
  <c r="A4" i="16"/>
  <c r="R4" i="16" s="1"/>
  <c r="A5" i="16"/>
  <c r="R5" i="16" s="1"/>
  <c r="A6" i="16"/>
  <c r="R6" i="16" s="1"/>
  <c r="A7" i="16"/>
  <c r="R7" i="16" s="1"/>
  <c r="A8" i="16"/>
  <c r="R8" i="16" s="1"/>
  <c r="A9" i="16"/>
  <c r="R9" i="16" s="1"/>
  <c r="A10" i="16"/>
  <c r="R10" i="16" s="1"/>
  <c r="A11" i="16"/>
  <c r="R11" i="16" s="1"/>
  <c r="A12" i="16"/>
  <c r="R12" i="16" s="1"/>
  <c r="A13" i="16"/>
  <c r="A14" i="16"/>
  <c r="R14" i="16" s="1"/>
  <c r="A15" i="16"/>
  <c r="R15" i="16" s="1"/>
  <c r="A16" i="16"/>
  <c r="R16" i="16" s="1"/>
  <c r="A17" i="16"/>
  <c r="R17" i="16" s="1"/>
  <c r="A18" i="16"/>
  <c r="R18" i="16" s="1"/>
  <c r="A19" i="16"/>
  <c r="R19" i="16" s="1"/>
  <c r="A20" i="16"/>
  <c r="R20" i="16" s="1"/>
  <c r="A21" i="16"/>
  <c r="R21" i="16" s="1"/>
  <c r="A22" i="16"/>
  <c r="R22" i="16" s="1"/>
  <c r="A23" i="16"/>
  <c r="R23" i="16" s="1"/>
  <c r="A24" i="16"/>
  <c r="R24" i="16" s="1"/>
  <c r="A25" i="16"/>
  <c r="R25" i="16" s="1"/>
  <c r="A26" i="16"/>
  <c r="R26" i="16" s="1"/>
  <c r="A27" i="16"/>
  <c r="A28" i="16"/>
  <c r="R28" i="16" s="1"/>
  <c r="A29" i="16"/>
  <c r="A30" i="16"/>
  <c r="A31" i="16"/>
  <c r="A32" i="16"/>
  <c r="A33" i="16"/>
  <c r="A34" i="16"/>
  <c r="A35" i="16"/>
  <c r="A2" i="16"/>
  <c r="R2" i="16" s="1"/>
  <c r="R27" i="16"/>
  <c r="R13" i="16"/>
  <c r="S8" i="16" l="1"/>
  <c r="S11" i="16"/>
  <c r="S5" i="16"/>
  <c r="S19" i="16"/>
  <c r="S23" i="16"/>
  <c r="S28" i="16"/>
  <c r="S6" i="16"/>
  <c r="S12" i="16"/>
  <c r="S2" i="16"/>
  <c r="S7" i="16"/>
  <c r="S4" i="16"/>
  <c r="S9" i="16"/>
  <c r="S10" i="16"/>
  <c r="S3" i="16"/>
  <c r="S13" i="16"/>
  <c r="S14" i="16"/>
  <c r="S15" i="16"/>
  <c r="S16" i="16"/>
  <c r="S17" i="16"/>
  <c r="S18" i="16"/>
  <c r="S20" i="16"/>
  <c r="S21" i="16"/>
  <c r="S22" i="16"/>
  <c r="S24" i="16"/>
  <c r="S25" i="16"/>
  <c r="S26" i="16"/>
  <c r="S27" i="16"/>
  <c r="C86" i="10" l="1"/>
  <c r="D86" i="10"/>
  <c r="E86" i="10"/>
  <c r="F86" i="10"/>
  <c r="B86" i="10"/>
  <c r="C80" i="10"/>
  <c r="D80" i="10"/>
  <c r="E80" i="10"/>
  <c r="F80" i="10"/>
  <c r="B80" i="10"/>
  <c r="B22" i="9" l="1"/>
  <c r="C22" i="9"/>
  <c r="D22" i="9" s="1"/>
  <c r="Y38" i="8" l="1"/>
  <c r="AC38" i="8"/>
  <c r="AD38" i="8"/>
  <c r="AE38" i="8"/>
  <c r="AF38" i="8"/>
  <c r="AG38" i="8"/>
  <c r="AH38" i="8"/>
  <c r="AI38" i="8"/>
  <c r="AJ38" i="8"/>
  <c r="AK38" i="8"/>
  <c r="W37" i="10"/>
  <c r="X37" i="10"/>
  <c r="Y37" i="10"/>
  <c r="Z37" i="10"/>
  <c r="AA37" i="10"/>
  <c r="AB37" i="10"/>
  <c r="AC37" i="10"/>
  <c r="AD37" i="10"/>
  <c r="AE37" i="10"/>
  <c r="AF37" i="10"/>
  <c r="Y4" i="8"/>
  <c r="AC4" i="8"/>
  <c r="AD4" i="8"/>
  <c r="AE4" i="8"/>
  <c r="AF4" i="8"/>
  <c r="AG4" i="8"/>
  <c r="AH4" i="8"/>
  <c r="AI4" i="8"/>
  <c r="AJ4" i="8"/>
  <c r="AK4" i="8"/>
  <c r="Y5" i="8"/>
  <c r="AC5" i="8"/>
  <c r="AD5" i="8"/>
  <c r="AE5" i="8"/>
  <c r="AF5" i="8"/>
  <c r="AG5" i="8"/>
  <c r="AH5" i="8"/>
  <c r="AI5" i="8"/>
  <c r="AJ5" i="8"/>
  <c r="AK5" i="8"/>
  <c r="Y6" i="8"/>
  <c r="AC6" i="8"/>
  <c r="AD6" i="8"/>
  <c r="AE6" i="8"/>
  <c r="AF6" i="8"/>
  <c r="AG6" i="8"/>
  <c r="AH6" i="8"/>
  <c r="AI6" i="8"/>
  <c r="AJ6" i="8"/>
  <c r="AK6" i="8"/>
  <c r="Y7" i="8"/>
  <c r="AC7" i="8"/>
  <c r="AD7" i="8"/>
  <c r="AE7" i="8"/>
  <c r="AF7" i="8"/>
  <c r="AG7" i="8"/>
  <c r="AH7" i="8"/>
  <c r="AI7" i="8"/>
  <c r="AJ7" i="8"/>
  <c r="AK7" i="8"/>
  <c r="Y8" i="8"/>
  <c r="AC8" i="8"/>
  <c r="AD8" i="8"/>
  <c r="AE8" i="8"/>
  <c r="AF8" i="8"/>
  <c r="AG8" i="8"/>
  <c r="AH8" i="8"/>
  <c r="AI8" i="8"/>
  <c r="AJ8" i="8"/>
  <c r="AK8" i="8"/>
  <c r="Y9" i="8"/>
  <c r="AC9" i="8"/>
  <c r="AD9" i="8"/>
  <c r="AE9" i="8"/>
  <c r="AF9" i="8"/>
  <c r="AG9" i="8"/>
  <c r="AH9" i="8"/>
  <c r="AI9" i="8"/>
  <c r="AJ9" i="8"/>
  <c r="AK9" i="8"/>
  <c r="Y10" i="8"/>
  <c r="AC10" i="8"/>
  <c r="AD10" i="8"/>
  <c r="AE10" i="8"/>
  <c r="AF10" i="8"/>
  <c r="AG10" i="8"/>
  <c r="AH10" i="8"/>
  <c r="AI10" i="8"/>
  <c r="AJ10" i="8"/>
  <c r="AK10" i="8"/>
  <c r="Y11" i="8"/>
  <c r="AC11" i="8"/>
  <c r="AD11" i="8"/>
  <c r="AE11" i="8"/>
  <c r="AF11" i="8"/>
  <c r="AG11" i="8"/>
  <c r="AH11" i="8"/>
  <c r="AI11" i="8"/>
  <c r="AJ11" i="8"/>
  <c r="AK11" i="8"/>
  <c r="Y12" i="8"/>
  <c r="AC12" i="8"/>
  <c r="AD12" i="8"/>
  <c r="AE12" i="8"/>
  <c r="AF12" i="8"/>
  <c r="AG12" i="8"/>
  <c r="AH12" i="8"/>
  <c r="AI12" i="8"/>
  <c r="AJ12" i="8"/>
  <c r="AK12" i="8"/>
  <c r="Y13" i="8"/>
  <c r="AC13" i="8"/>
  <c r="AD13" i="8"/>
  <c r="AE13" i="8"/>
  <c r="AF13" i="8"/>
  <c r="AG13" i="8"/>
  <c r="AH13" i="8"/>
  <c r="AI13" i="8"/>
  <c r="AJ13" i="8"/>
  <c r="AK13" i="8"/>
  <c r="Y14" i="8"/>
  <c r="AC14" i="8"/>
  <c r="AD14" i="8"/>
  <c r="AE14" i="8"/>
  <c r="AF14" i="8"/>
  <c r="AG14" i="8"/>
  <c r="AH14" i="8"/>
  <c r="AI14" i="8"/>
  <c r="AJ14" i="8"/>
  <c r="AK14" i="8"/>
  <c r="Y15" i="8"/>
  <c r="AC15" i="8"/>
  <c r="AD15" i="8"/>
  <c r="AE15" i="8"/>
  <c r="AF15" i="8"/>
  <c r="AG15" i="8"/>
  <c r="AH15" i="8"/>
  <c r="AI15" i="8"/>
  <c r="AJ15" i="8"/>
  <c r="AK15" i="8"/>
  <c r="Y16" i="8"/>
  <c r="AC16" i="8"/>
  <c r="AD16" i="8"/>
  <c r="AE16" i="8"/>
  <c r="AF16" i="8"/>
  <c r="AG16" i="8"/>
  <c r="AH16" i="8"/>
  <c r="AI16" i="8"/>
  <c r="AJ16" i="8"/>
  <c r="AK16" i="8"/>
  <c r="Y17" i="8"/>
  <c r="AC17" i="8"/>
  <c r="AD17" i="8"/>
  <c r="AE17" i="8"/>
  <c r="AF17" i="8"/>
  <c r="AG17" i="8"/>
  <c r="AH17" i="8"/>
  <c r="AI17" i="8"/>
  <c r="AJ17" i="8"/>
  <c r="AK17" i="8"/>
  <c r="W3" i="10"/>
  <c r="X3" i="10"/>
  <c r="Y3" i="10"/>
  <c r="Z3" i="10"/>
  <c r="AA3" i="10"/>
  <c r="AB3" i="10"/>
  <c r="AC3" i="10"/>
  <c r="AD3" i="10"/>
  <c r="AE3" i="10"/>
  <c r="AF3" i="10"/>
  <c r="W4" i="10"/>
  <c r="X4" i="10"/>
  <c r="Y4" i="10"/>
  <c r="Z4" i="10"/>
  <c r="AA4" i="10"/>
  <c r="AB4" i="10"/>
  <c r="AC4" i="10"/>
  <c r="AD4" i="10"/>
  <c r="AE4" i="10"/>
  <c r="AF4" i="10"/>
  <c r="W5" i="10"/>
  <c r="X5" i="10"/>
  <c r="Y5" i="10"/>
  <c r="Z5" i="10"/>
  <c r="AA5" i="10"/>
  <c r="AB5" i="10"/>
  <c r="AC5" i="10"/>
  <c r="AD5" i="10"/>
  <c r="AE5" i="10"/>
  <c r="AF5" i="10"/>
  <c r="W6" i="10"/>
  <c r="X6" i="10"/>
  <c r="Y6" i="10"/>
  <c r="Z6" i="10"/>
  <c r="AA6" i="10"/>
  <c r="AB6" i="10"/>
  <c r="AC6" i="10"/>
  <c r="AD6" i="10"/>
  <c r="AE6" i="10"/>
  <c r="AF6" i="10"/>
  <c r="W7" i="10"/>
  <c r="X7" i="10"/>
  <c r="Y7" i="10"/>
  <c r="Z7" i="10"/>
  <c r="AA7" i="10"/>
  <c r="AB7" i="10"/>
  <c r="AC7" i="10"/>
  <c r="AD7" i="10"/>
  <c r="AE7" i="10"/>
  <c r="AF7" i="10"/>
  <c r="W8" i="10"/>
  <c r="X8" i="10"/>
  <c r="Y8" i="10"/>
  <c r="Z8" i="10"/>
  <c r="AA8" i="10"/>
  <c r="AB8" i="10"/>
  <c r="AC8" i="10"/>
  <c r="AD8" i="10"/>
  <c r="AE8" i="10"/>
  <c r="AF8" i="10"/>
  <c r="W9" i="10"/>
  <c r="X9" i="10"/>
  <c r="Y9" i="10"/>
  <c r="Z9" i="10"/>
  <c r="AA9" i="10"/>
  <c r="AB9" i="10"/>
  <c r="AC9" i="10"/>
  <c r="AD9" i="10"/>
  <c r="AE9" i="10"/>
  <c r="AF9" i="10"/>
  <c r="W10" i="10"/>
  <c r="X10" i="10"/>
  <c r="Y10" i="10"/>
  <c r="Z10" i="10"/>
  <c r="AA10" i="10"/>
  <c r="AB10" i="10"/>
  <c r="AC10" i="10"/>
  <c r="AD10" i="10"/>
  <c r="AE10" i="10"/>
  <c r="AF10" i="10"/>
  <c r="W11" i="10"/>
  <c r="X11" i="10"/>
  <c r="Y11" i="10"/>
  <c r="Z11" i="10"/>
  <c r="AA11" i="10"/>
  <c r="AB11" i="10"/>
  <c r="AC11" i="10"/>
  <c r="AD11" i="10"/>
  <c r="AE11" i="10"/>
  <c r="AF11" i="10"/>
  <c r="W12" i="10"/>
  <c r="X12" i="10"/>
  <c r="Y12" i="10"/>
  <c r="Z12" i="10"/>
  <c r="AA12" i="10"/>
  <c r="AB12" i="10"/>
  <c r="AC12" i="10"/>
  <c r="AD12" i="10"/>
  <c r="AE12" i="10"/>
  <c r="AF12" i="10"/>
  <c r="W13" i="10"/>
  <c r="X13" i="10"/>
  <c r="Y13" i="10"/>
  <c r="Z13" i="10"/>
  <c r="AA13" i="10"/>
  <c r="AB13" i="10"/>
  <c r="AC13" i="10"/>
  <c r="AD13" i="10"/>
  <c r="AE13" i="10"/>
  <c r="AF13" i="10"/>
  <c r="W14" i="10"/>
  <c r="X14" i="10"/>
  <c r="Y14" i="10"/>
  <c r="Z14" i="10"/>
  <c r="AA14" i="10"/>
  <c r="AB14" i="10"/>
  <c r="AC14" i="10"/>
  <c r="AD14" i="10"/>
  <c r="AE14" i="10"/>
  <c r="AF14" i="10"/>
  <c r="W15" i="10"/>
  <c r="X15" i="10"/>
  <c r="Y15" i="10"/>
  <c r="Z15" i="10"/>
  <c r="AA15" i="10"/>
  <c r="AB15" i="10"/>
  <c r="AC15" i="10"/>
  <c r="AD15" i="10"/>
  <c r="AE15" i="10"/>
  <c r="AF15" i="10"/>
  <c r="W16" i="10"/>
  <c r="X16" i="10"/>
  <c r="Y16" i="10"/>
  <c r="Z16" i="10"/>
  <c r="AA16" i="10"/>
  <c r="AB16" i="10"/>
  <c r="AC16" i="10"/>
  <c r="AD16" i="10"/>
  <c r="AE16" i="10"/>
  <c r="AF16" i="10"/>
  <c r="K37" i="11"/>
  <c r="A37" i="11" s="1"/>
  <c r="L37" i="11"/>
  <c r="M37" i="11"/>
  <c r="N37" i="11"/>
  <c r="O37" i="11"/>
  <c r="P37" i="11"/>
  <c r="Q37" i="11"/>
  <c r="R37" i="11"/>
  <c r="S37" i="11"/>
  <c r="T37" i="11"/>
  <c r="L3" i="11"/>
  <c r="M3" i="11"/>
  <c r="N3" i="11"/>
  <c r="O3" i="11"/>
  <c r="P3" i="11"/>
  <c r="Q3" i="11"/>
  <c r="R3" i="11"/>
  <c r="S3" i="11"/>
  <c r="T3" i="11"/>
  <c r="L4" i="11"/>
  <c r="M4" i="11"/>
  <c r="N4" i="11"/>
  <c r="O4" i="11"/>
  <c r="P4" i="11"/>
  <c r="Q4" i="11"/>
  <c r="R4" i="11"/>
  <c r="S4" i="11"/>
  <c r="T4" i="11"/>
  <c r="L5" i="11"/>
  <c r="M5" i="11"/>
  <c r="N5" i="11"/>
  <c r="O5" i="11"/>
  <c r="P5" i="11"/>
  <c r="Q5" i="11"/>
  <c r="R5" i="11"/>
  <c r="S5" i="11"/>
  <c r="T5" i="11"/>
  <c r="L6" i="11"/>
  <c r="M6" i="11"/>
  <c r="N6" i="11"/>
  <c r="O6" i="11"/>
  <c r="P6" i="11"/>
  <c r="Q6" i="11"/>
  <c r="R6" i="11"/>
  <c r="S6" i="11"/>
  <c r="T6" i="11"/>
  <c r="L7" i="11"/>
  <c r="M7" i="11"/>
  <c r="N7" i="11"/>
  <c r="O7" i="11"/>
  <c r="P7" i="11"/>
  <c r="Q7" i="11"/>
  <c r="R7" i="11"/>
  <c r="S7" i="11"/>
  <c r="T7" i="11"/>
  <c r="L8" i="11"/>
  <c r="M8" i="11"/>
  <c r="N8" i="11"/>
  <c r="O8" i="11"/>
  <c r="P8" i="11"/>
  <c r="Q8" i="11"/>
  <c r="R8" i="11"/>
  <c r="S8" i="11"/>
  <c r="T8" i="11"/>
  <c r="L9" i="11"/>
  <c r="M9" i="11"/>
  <c r="N9" i="11"/>
  <c r="O9" i="11"/>
  <c r="P9" i="11"/>
  <c r="Q9" i="11"/>
  <c r="R9" i="11"/>
  <c r="S9" i="11"/>
  <c r="T9" i="11"/>
  <c r="L10" i="11"/>
  <c r="M10" i="11"/>
  <c r="N10" i="11"/>
  <c r="O10" i="11"/>
  <c r="P10" i="11"/>
  <c r="Q10" i="11"/>
  <c r="R10" i="11"/>
  <c r="S10" i="11"/>
  <c r="T10" i="11"/>
  <c r="L11" i="11"/>
  <c r="M11" i="11"/>
  <c r="N11" i="11"/>
  <c r="O11" i="11"/>
  <c r="P11" i="11"/>
  <c r="Q11" i="11"/>
  <c r="R11" i="11"/>
  <c r="S11" i="11"/>
  <c r="T11" i="11"/>
  <c r="L12" i="11"/>
  <c r="M12" i="11"/>
  <c r="N12" i="11"/>
  <c r="O12" i="11"/>
  <c r="P12" i="11"/>
  <c r="Q12" i="11"/>
  <c r="R12" i="11"/>
  <c r="S12" i="11"/>
  <c r="T12" i="11"/>
  <c r="L13" i="11"/>
  <c r="M13" i="11"/>
  <c r="N13" i="11"/>
  <c r="O13" i="11"/>
  <c r="P13" i="11"/>
  <c r="Q13" i="11"/>
  <c r="R13" i="11"/>
  <c r="S13" i="11"/>
  <c r="T13" i="11"/>
  <c r="L14" i="11"/>
  <c r="M14" i="11"/>
  <c r="N14" i="11"/>
  <c r="O14" i="11"/>
  <c r="P14" i="11"/>
  <c r="Q14" i="11"/>
  <c r="R14" i="11"/>
  <c r="S14" i="11"/>
  <c r="T14" i="11"/>
  <c r="L15" i="11"/>
  <c r="M15" i="11"/>
  <c r="N15" i="11"/>
  <c r="O15" i="11"/>
  <c r="P15" i="11"/>
  <c r="Q15" i="11"/>
  <c r="R15" i="11"/>
  <c r="S15" i="11"/>
  <c r="T15" i="11"/>
  <c r="L16" i="11"/>
  <c r="M16" i="11"/>
  <c r="N16" i="11"/>
  <c r="O16" i="11"/>
  <c r="P16" i="11"/>
  <c r="Q16" i="11"/>
  <c r="R16" i="11"/>
  <c r="S16" i="11"/>
  <c r="T16" i="11"/>
  <c r="C11" i="7"/>
  <c r="C10" i="7"/>
  <c r="C9" i="7"/>
  <c r="C8" i="7"/>
  <c r="C7" i="7"/>
  <c r="C6" i="7"/>
  <c r="C5" i="7"/>
  <c r="C4" i="7"/>
  <c r="C3" i="7"/>
  <c r="C2" i="7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" i="1"/>
  <c r="P37" i="1"/>
  <c r="Q37" i="1"/>
  <c r="R37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S3" i="1"/>
  <c r="R3" i="1"/>
  <c r="Q3" i="1"/>
  <c r="P3" i="1"/>
  <c r="B20" i="6"/>
  <c r="D20" i="6"/>
  <c r="AB4" i="8" l="1"/>
  <c r="AA16" i="8"/>
  <c r="AB15" i="8"/>
  <c r="AB13" i="8"/>
  <c r="Z12" i="8"/>
  <c r="AB11" i="8"/>
  <c r="AB9" i="8"/>
  <c r="Z8" i="8"/>
  <c r="AB7" i="8"/>
  <c r="AB5" i="8"/>
  <c r="AA15" i="8"/>
  <c r="Z15" i="8"/>
  <c r="AA14" i="8"/>
  <c r="Z14" i="8"/>
  <c r="AA12" i="8"/>
  <c r="AA11" i="8"/>
  <c r="AA10" i="8"/>
  <c r="Z10" i="8"/>
  <c r="AA8" i="8"/>
  <c r="AA7" i="8"/>
  <c r="AA6" i="8"/>
  <c r="Z6" i="8"/>
  <c r="AA4" i="8"/>
  <c r="Z4" i="8"/>
  <c r="AB17" i="8"/>
  <c r="Z16" i="8"/>
  <c r="AB16" i="8"/>
  <c r="AB14" i="8"/>
  <c r="AB12" i="8"/>
  <c r="Z11" i="8"/>
  <c r="AB10" i="8"/>
  <c r="AB8" i="8"/>
  <c r="Z7" i="8"/>
  <c r="AB6" i="8"/>
  <c r="AA17" i="8"/>
  <c r="Z17" i="8"/>
  <c r="AA13" i="8"/>
  <c r="Z13" i="8"/>
  <c r="AA9" i="8"/>
  <c r="Z9" i="8"/>
  <c r="AA5" i="8"/>
  <c r="Z5" i="8"/>
  <c r="S37" i="1"/>
  <c r="Z38" i="8"/>
  <c r="AB38" i="8"/>
  <c r="AA38" i="8"/>
  <c r="F20" i="6"/>
  <c r="Y37" i="8"/>
  <c r="AC37" i="8"/>
  <c r="AD37" i="8"/>
  <c r="AE37" i="8"/>
  <c r="AF37" i="8"/>
  <c r="AG37" i="8"/>
  <c r="AH37" i="8"/>
  <c r="AI37" i="8"/>
  <c r="AJ37" i="8"/>
  <c r="AK37" i="8"/>
  <c r="W36" i="10"/>
  <c r="X36" i="10"/>
  <c r="Y36" i="10"/>
  <c r="Z36" i="10"/>
  <c r="AA36" i="10"/>
  <c r="AB36" i="10"/>
  <c r="AC36" i="10"/>
  <c r="AD36" i="10"/>
  <c r="AE36" i="10"/>
  <c r="AF36" i="10"/>
  <c r="K36" i="11"/>
  <c r="A36" i="11" s="1"/>
  <c r="L36" i="11"/>
  <c r="M36" i="11"/>
  <c r="N36" i="11"/>
  <c r="O36" i="11"/>
  <c r="P36" i="11"/>
  <c r="Q36" i="11"/>
  <c r="R36" i="11"/>
  <c r="S36" i="11"/>
  <c r="T36" i="11"/>
  <c r="B21" i="9"/>
  <c r="C21" i="9"/>
  <c r="P36" i="1"/>
  <c r="Q36" i="1"/>
  <c r="R36" i="1"/>
  <c r="B19" i="6"/>
  <c r="D19" i="6"/>
  <c r="F19" i="6" l="1"/>
  <c r="D21" i="9"/>
  <c r="AB37" i="8"/>
  <c r="AA37" i="8"/>
  <c r="S36" i="1"/>
  <c r="N37" i="1" s="1"/>
  <c r="Z37" i="8"/>
  <c r="Y19" i="8"/>
  <c r="AC19" i="8"/>
  <c r="AD19" i="8"/>
  <c r="AE19" i="8"/>
  <c r="AF19" i="8"/>
  <c r="AG19" i="8"/>
  <c r="AH19" i="8"/>
  <c r="AI19" i="8"/>
  <c r="AJ19" i="8"/>
  <c r="AK19" i="8"/>
  <c r="Y20" i="8"/>
  <c r="AC20" i="8"/>
  <c r="AD20" i="8"/>
  <c r="AE20" i="8"/>
  <c r="AF20" i="8"/>
  <c r="AG20" i="8"/>
  <c r="AH20" i="8"/>
  <c r="AI20" i="8"/>
  <c r="AJ20" i="8"/>
  <c r="AK20" i="8"/>
  <c r="Y21" i="8"/>
  <c r="AC21" i="8"/>
  <c r="AD21" i="8"/>
  <c r="AE21" i="8"/>
  <c r="AF21" i="8"/>
  <c r="AG21" i="8"/>
  <c r="AH21" i="8"/>
  <c r="AI21" i="8"/>
  <c r="AJ21" i="8"/>
  <c r="AK21" i="8"/>
  <c r="Y22" i="8"/>
  <c r="AC22" i="8"/>
  <c r="AD22" i="8"/>
  <c r="AE22" i="8"/>
  <c r="AF22" i="8"/>
  <c r="AG22" i="8"/>
  <c r="AH22" i="8"/>
  <c r="AI22" i="8"/>
  <c r="AJ22" i="8"/>
  <c r="AK22" i="8"/>
  <c r="Y23" i="8"/>
  <c r="AC23" i="8"/>
  <c r="AD23" i="8"/>
  <c r="AE23" i="8"/>
  <c r="AF23" i="8"/>
  <c r="AG23" i="8"/>
  <c r="AH23" i="8"/>
  <c r="AI23" i="8"/>
  <c r="AJ23" i="8"/>
  <c r="AK23" i="8"/>
  <c r="Y24" i="8"/>
  <c r="AC24" i="8"/>
  <c r="AD24" i="8"/>
  <c r="AE24" i="8"/>
  <c r="AF24" i="8"/>
  <c r="AG24" i="8"/>
  <c r="AH24" i="8"/>
  <c r="AI24" i="8"/>
  <c r="AJ24" i="8"/>
  <c r="AK24" i="8"/>
  <c r="Y25" i="8"/>
  <c r="AC25" i="8"/>
  <c r="AD25" i="8"/>
  <c r="AE25" i="8"/>
  <c r="AF25" i="8"/>
  <c r="AG25" i="8"/>
  <c r="AH25" i="8"/>
  <c r="AI25" i="8"/>
  <c r="AJ25" i="8"/>
  <c r="AK25" i="8"/>
  <c r="Y26" i="8"/>
  <c r="AC26" i="8"/>
  <c r="AD26" i="8"/>
  <c r="AE26" i="8"/>
  <c r="AF26" i="8"/>
  <c r="AG26" i="8"/>
  <c r="AH26" i="8"/>
  <c r="AI26" i="8"/>
  <c r="AJ26" i="8"/>
  <c r="AK26" i="8"/>
  <c r="Y27" i="8"/>
  <c r="AC27" i="8"/>
  <c r="AD27" i="8"/>
  <c r="AE27" i="8"/>
  <c r="AF27" i="8"/>
  <c r="AG27" i="8"/>
  <c r="AH27" i="8"/>
  <c r="AI27" i="8"/>
  <c r="AJ27" i="8"/>
  <c r="AK27" i="8"/>
  <c r="Y28" i="8"/>
  <c r="AC28" i="8"/>
  <c r="AD28" i="8"/>
  <c r="AE28" i="8"/>
  <c r="AF28" i="8"/>
  <c r="AG28" i="8"/>
  <c r="AH28" i="8"/>
  <c r="AI28" i="8"/>
  <c r="AJ28" i="8"/>
  <c r="AK28" i="8"/>
  <c r="Y29" i="8"/>
  <c r="AC29" i="8"/>
  <c r="AD29" i="8"/>
  <c r="AE29" i="8"/>
  <c r="AF29" i="8"/>
  <c r="AG29" i="8"/>
  <c r="AH29" i="8"/>
  <c r="AI29" i="8"/>
  <c r="AJ29" i="8"/>
  <c r="AK29" i="8"/>
  <c r="Y30" i="8"/>
  <c r="AC30" i="8"/>
  <c r="AD30" i="8"/>
  <c r="AE30" i="8"/>
  <c r="AF30" i="8"/>
  <c r="AG30" i="8"/>
  <c r="AH30" i="8"/>
  <c r="AI30" i="8"/>
  <c r="AJ30" i="8"/>
  <c r="AK30" i="8"/>
  <c r="Y31" i="8"/>
  <c r="AC31" i="8"/>
  <c r="AD31" i="8"/>
  <c r="AE31" i="8"/>
  <c r="AF31" i="8"/>
  <c r="AG31" i="8"/>
  <c r="AH31" i="8"/>
  <c r="AI31" i="8"/>
  <c r="AJ31" i="8"/>
  <c r="AK31" i="8"/>
  <c r="Y32" i="8"/>
  <c r="AC32" i="8"/>
  <c r="AD32" i="8"/>
  <c r="AE32" i="8"/>
  <c r="AF32" i="8"/>
  <c r="AG32" i="8"/>
  <c r="AH32" i="8"/>
  <c r="AI32" i="8"/>
  <c r="AJ32" i="8"/>
  <c r="AK32" i="8"/>
  <c r="Y33" i="8"/>
  <c r="AC33" i="8"/>
  <c r="AD33" i="8"/>
  <c r="AE33" i="8"/>
  <c r="AF33" i="8"/>
  <c r="AG33" i="8"/>
  <c r="AH33" i="8"/>
  <c r="AI33" i="8"/>
  <c r="AJ33" i="8"/>
  <c r="AK33" i="8"/>
  <c r="Y34" i="8"/>
  <c r="AC34" i="8"/>
  <c r="AD34" i="8"/>
  <c r="AE34" i="8"/>
  <c r="AF34" i="8"/>
  <c r="AG34" i="8"/>
  <c r="AH34" i="8"/>
  <c r="AI34" i="8"/>
  <c r="AJ34" i="8"/>
  <c r="AK34" i="8"/>
  <c r="Y35" i="8"/>
  <c r="AC35" i="8"/>
  <c r="AD35" i="8"/>
  <c r="AE35" i="8"/>
  <c r="AF35" i="8"/>
  <c r="AG35" i="8"/>
  <c r="AH35" i="8"/>
  <c r="AI35" i="8"/>
  <c r="AJ35" i="8"/>
  <c r="AK35" i="8"/>
  <c r="Y36" i="8"/>
  <c r="AC36" i="8"/>
  <c r="AD36" i="8"/>
  <c r="AE36" i="8"/>
  <c r="AF36" i="8"/>
  <c r="AG36" i="8"/>
  <c r="AH36" i="8"/>
  <c r="AI36" i="8"/>
  <c r="AJ36" i="8"/>
  <c r="AK36" i="8"/>
  <c r="AK18" i="8"/>
  <c r="AJ18" i="8"/>
  <c r="AI18" i="8"/>
  <c r="AE18" i="8"/>
  <c r="AF18" i="8"/>
  <c r="AG18" i="8"/>
  <c r="AH18" i="8"/>
  <c r="AD18" i="8"/>
  <c r="AC18" i="8"/>
  <c r="Y18" i="8"/>
  <c r="X5" i="8"/>
  <c r="X6" i="8" s="1"/>
  <c r="X7" i="8" s="1"/>
  <c r="X8" i="8" s="1"/>
  <c r="X9" i="8" s="1"/>
  <c r="X10" i="8" s="1"/>
  <c r="X11" i="8" s="1"/>
  <c r="X12" i="8" s="1"/>
  <c r="X13" i="8" s="1"/>
  <c r="X14" i="8" s="1"/>
  <c r="X15" i="8" s="1"/>
  <c r="X16" i="8" s="1"/>
  <c r="X17" i="8" s="1"/>
  <c r="X18" i="8" s="1"/>
  <c r="X19" i="8" s="1"/>
  <c r="X20" i="8" s="1"/>
  <c r="X21" i="8" s="1"/>
  <c r="X22" i="8" s="1"/>
  <c r="X23" i="8" s="1"/>
  <c r="X24" i="8" s="1"/>
  <c r="X25" i="8" s="1"/>
  <c r="X26" i="8" s="1"/>
  <c r="X27" i="8" s="1"/>
  <c r="X28" i="8" s="1"/>
  <c r="X29" i="8" s="1"/>
  <c r="X30" i="8" s="1"/>
  <c r="X31" i="8" s="1"/>
  <c r="X32" i="8" s="1"/>
  <c r="X33" i="8" s="1"/>
  <c r="X34" i="8" s="1"/>
  <c r="X35" i="8" s="1"/>
  <c r="X36" i="8" s="1"/>
  <c r="X37" i="8" s="1"/>
  <c r="W35" i="10"/>
  <c r="X35" i="10"/>
  <c r="Y35" i="10"/>
  <c r="Z35" i="10"/>
  <c r="AA35" i="10"/>
  <c r="AB35" i="10"/>
  <c r="AC35" i="10"/>
  <c r="AD35" i="10"/>
  <c r="AE35" i="10"/>
  <c r="AF35" i="10"/>
  <c r="W18" i="10"/>
  <c r="X18" i="10"/>
  <c r="Y18" i="10"/>
  <c r="Z18" i="10"/>
  <c r="AA18" i="10"/>
  <c r="AB18" i="10"/>
  <c r="AC18" i="10"/>
  <c r="AD18" i="10"/>
  <c r="AE18" i="10"/>
  <c r="AF18" i="10"/>
  <c r="W19" i="10"/>
  <c r="X19" i="10"/>
  <c r="Y19" i="10"/>
  <c r="Z19" i="10"/>
  <c r="AA19" i="10"/>
  <c r="AB19" i="10"/>
  <c r="AC19" i="10"/>
  <c r="AD19" i="10"/>
  <c r="AE19" i="10"/>
  <c r="AF19" i="10"/>
  <c r="W20" i="10"/>
  <c r="X20" i="10"/>
  <c r="Y20" i="10"/>
  <c r="Z20" i="10"/>
  <c r="AA20" i="10"/>
  <c r="AB20" i="10"/>
  <c r="AC20" i="10"/>
  <c r="AD20" i="10"/>
  <c r="AE20" i="10"/>
  <c r="AF20" i="10"/>
  <c r="W21" i="10"/>
  <c r="X21" i="10"/>
  <c r="Y21" i="10"/>
  <c r="Z21" i="10"/>
  <c r="AA21" i="10"/>
  <c r="AB21" i="10"/>
  <c r="AC21" i="10"/>
  <c r="AD21" i="10"/>
  <c r="AE21" i="10"/>
  <c r="AF21" i="10"/>
  <c r="W22" i="10"/>
  <c r="X22" i="10"/>
  <c r="Y22" i="10"/>
  <c r="Z22" i="10"/>
  <c r="AA22" i="10"/>
  <c r="AB22" i="10"/>
  <c r="AC22" i="10"/>
  <c r="AD22" i="10"/>
  <c r="AE22" i="10"/>
  <c r="AF22" i="10"/>
  <c r="W23" i="10"/>
  <c r="X23" i="10"/>
  <c r="Y23" i="10"/>
  <c r="Z23" i="10"/>
  <c r="AA23" i="10"/>
  <c r="AB23" i="10"/>
  <c r="AC23" i="10"/>
  <c r="AD23" i="10"/>
  <c r="AE23" i="10"/>
  <c r="AF23" i="10"/>
  <c r="W24" i="10"/>
  <c r="X24" i="10"/>
  <c r="Y24" i="10"/>
  <c r="Z24" i="10"/>
  <c r="AA24" i="10"/>
  <c r="AB24" i="10"/>
  <c r="AC24" i="10"/>
  <c r="AD24" i="10"/>
  <c r="AE24" i="10"/>
  <c r="AF24" i="10"/>
  <c r="W25" i="10"/>
  <c r="X25" i="10"/>
  <c r="Y25" i="10"/>
  <c r="Z25" i="10"/>
  <c r="AA25" i="10"/>
  <c r="AB25" i="10"/>
  <c r="AC25" i="10"/>
  <c r="AD25" i="10"/>
  <c r="AE25" i="10"/>
  <c r="AF25" i="10"/>
  <c r="W26" i="10"/>
  <c r="X26" i="10"/>
  <c r="Y26" i="10"/>
  <c r="Z26" i="10"/>
  <c r="AA26" i="10"/>
  <c r="AB26" i="10"/>
  <c r="AC26" i="10"/>
  <c r="AD26" i="10"/>
  <c r="AE26" i="10"/>
  <c r="AF26" i="10"/>
  <c r="W27" i="10"/>
  <c r="X27" i="10"/>
  <c r="Y27" i="10"/>
  <c r="Z27" i="10"/>
  <c r="AA27" i="10"/>
  <c r="AB27" i="10"/>
  <c r="AC27" i="10"/>
  <c r="AD27" i="10"/>
  <c r="AE27" i="10"/>
  <c r="AF27" i="10"/>
  <c r="W28" i="10"/>
  <c r="X28" i="10"/>
  <c r="Y28" i="10"/>
  <c r="Z28" i="10"/>
  <c r="AA28" i="10"/>
  <c r="AB28" i="10"/>
  <c r="AC28" i="10"/>
  <c r="AD28" i="10"/>
  <c r="AE28" i="10"/>
  <c r="AF28" i="10"/>
  <c r="W29" i="10"/>
  <c r="X29" i="10"/>
  <c r="Y29" i="10"/>
  <c r="Z29" i="10"/>
  <c r="AA29" i="10"/>
  <c r="AB29" i="10"/>
  <c r="AC29" i="10"/>
  <c r="AD29" i="10"/>
  <c r="AE29" i="10"/>
  <c r="AF29" i="10"/>
  <c r="W30" i="10"/>
  <c r="X30" i="10"/>
  <c r="Y30" i="10"/>
  <c r="Z30" i="10"/>
  <c r="AA30" i="10"/>
  <c r="AB30" i="10"/>
  <c r="AC30" i="10"/>
  <c r="AD30" i="10"/>
  <c r="AE30" i="10"/>
  <c r="AF30" i="10"/>
  <c r="W31" i="10"/>
  <c r="X31" i="10"/>
  <c r="Y31" i="10"/>
  <c r="Z31" i="10"/>
  <c r="AA31" i="10"/>
  <c r="AB31" i="10"/>
  <c r="AC31" i="10"/>
  <c r="AD31" i="10"/>
  <c r="AE31" i="10"/>
  <c r="AF31" i="10"/>
  <c r="W32" i="10"/>
  <c r="X32" i="10"/>
  <c r="Y32" i="10"/>
  <c r="Z32" i="10"/>
  <c r="AA32" i="10"/>
  <c r="AB32" i="10"/>
  <c r="AC32" i="10"/>
  <c r="AD32" i="10"/>
  <c r="AE32" i="10"/>
  <c r="AF32" i="10"/>
  <c r="W33" i="10"/>
  <c r="X33" i="10"/>
  <c r="Y33" i="10"/>
  <c r="Z33" i="10"/>
  <c r="AA33" i="10"/>
  <c r="AB33" i="10"/>
  <c r="AC33" i="10"/>
  <c r="AD33" i="10"/>
  <c r="AE33" i="10"/>
  <c r="AF33" i="10"/>
  <c r="W34" i="10"/>
  <c r="X34" i="10"/>
  <c r="Y34" i="10"/>
  <c r="Z34" i="10"/>
  <c r="AA34" i="10"/>
  <c r="AB34" i="10"/>
  <c r="AC34" i="10"/>
  <c r="AD34" i="10"/>
  <c r="AE34" i="10"/>
  <c r="AF34" i="10"/>
  <c r="AF17" i="10"/>
  <c r="AE17" i="10"/>
  <c r="AC17" i="10"/>
  <c r="AD17" i="10"/>
  <c r="Z17" i="10"/>
  <c r="AA17" i="10"/>
  <c r="AB17" i="10"/>
  <c r="Y17" i="10"/>
  <c r="X17" i="10"/>
  <c r="W17" i="10"/>
  <c r="V4" i="10"/>
  <c r="V5" i="10" s="1"/>
  <c r="V6" i="10" s="1"/>
  <c r="V7" i="10" s="1"/>
  <c r="V8" i="10" s="1"/>
  <c r="V9" i="10" s="1"/>
  <c r="V10" i="10" s="1"/>
  <c r="V11" i="10" s="1"/>
  <c r="V12" i="10" s="1"/>
  <c r="V13" i="10" s="1"/>
  <c r="V14" i="10" s="1"/>
  <c r="V15" i="10" s="1"/>
  <c r="V16" i="10" s="1"/>
  <c r="V17" i="10" s="1"/>
  <c r="V18" i="10" s="1"/>
  <c r="V19" i="10" s="1"/>
  <c r="V20" i="10" s="1"/>
  <c r="V21" i="10" s="1"/>
  <c r="V22" i="10" s="1"/>
  <c r="V23" i="10" s="1"/>
  <c r="V24" i="10" s="1"/>
  <c r="V25" i="10" s="1"/>
  <c r="V26" i="10" s="1"/>
  <c r="V27" i="10" s="1"/>
  <c r="V28" i="10" s="1"/>
  <c r="V29" i="10" s="1"/>
  <c r="V30" i="10" s="1"/>
  <c r="V31" i="10" s="1"/>
  <c r="V32" i="10" s="1"/>
  <c r="V33" i="10" s="1"/>
  <c r="V34" i="10" s="1"/>
  <c r="V35" i="10" s="1"/>
  <c r="V36" i="10" s="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" i="11"/>
  <c r="K5" i="11"/>
  <c r="K6" i="11" s="1"/>
  <c r="K7" i="11" s="1"/>
  <c r="K8" i="11" s="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4" i="11"/>
  <c r="L35" i="11"/>
  <c r="M35" i="11"/>
  <c r="N35" i="11"/>
  <c r="O35" i="11"/>
  <c r="P35" i="11"/>
  <c r="Q35" i="11"/>
  <c r="R35" i="11"/>
  <c r="S35" i="11"/>
  <c r="T35" i="11"/>
  <c r="L18" i="11"/>
  <c r="M18" i="11"/>
  <c r="N18" i="11"/>
  <c r="O18" i="11"/>
  <c r="P18" i="11"/>
  <c r="Q18" i="11"/>
  <c r="R18" i="11"/>
  <c r="S18" i="11"/>
  <c r="T18" i="11"/>
  <c r="L19" i="11"/>
  <c r="M19" i="11"/>
  <c r="N19" i="11"/>
  <c r="O19" i="11"/>
  <c r="P19" i="11"/>
  <c r="Q19" i="11"/>
  <c r="R19" i="11"/>
  <c r="S19" i="11"/>
  <c r="T19" i="11"/>
  <c r="L20" i="11"/>
  <c r="M20" i="11"/>
  <c r="N20" i="11"/>
  <c r="O20" i="11"/>
  <c r="P20" i="11"/>
  <c r="Q20" i="11"/>
  <c r="R20" i="11"/>
  <c r="S20" i="11"/>
  <c r="T20" i="11"/>
  <c r="L21" i="11"/>
  <c r="M21" i="11"/>
  <c r="N21" i="11"/>
  <c r="O21" i="11"/>
  <c r="P21" i="11"/>
  <c r="Q21" i="11"/>
  <c r="R21" i="11"/>
  <c r="S21" i="11"/>
  <c r="T21" i="11"/>
  <c r="L22" i="11"/>
  <c r="M22" i="11"/>
  <c r="N22" i="11"/>
  <c r="O22" i="11"/>
  <c r="P22" i="11"/>
  <c r="Q22" i="11"/>
  <c r="R22" i="11"/>
  <c r="S22" i="11"/>
  <c r="T22" i="11"/>
  <c r="L23" i="11"/>
  <c r="M23" i="11"/>
  <c r="N23" i="11"/>
  <c r="O23" i="11"/>
  <c r="P23" i="11"/>
  <c r="Q23" i="11"/>
  <c r="R23" i="11"/>
  <c r="S23" i="11"/>
  <c r="T23" i="11"/>
  <c r="L24" i="11"/>
  <c r="M24" i="11"/>
  <c r="N24" i="11"/>
  <c r="O24" i="11"/>
  <c r="P24" i="11"/>
  <c r="Q24" i="11"/>
  <c r="R24" i="11"/>
  <c r="S24" i="11"/>
  <c r="T24" i="11"/>
  <c r="L25" i="11"/>
  <c r="M25" i="11"/>
  <c r="N25" i="11"/>
  <c r="O25" i="11"/>
  <c r="P25" i="11"/>
  <c r="Q25" i="11"/>
  <c r="R25" i="11"/>
  <c r="S25" i="11"/>
  <c r="T25" i="11"/>
  <c r="L26" i="11"/>
  <c r="M26" i="11"/>
  <c r="N26" i="11"/>
  <c r="O26" i="11"/>
  <c r="P26" i="11"/>
  <c r="Q26" i="11"/>
  <c r="R26" i="11"/>
  <c r="S26" i="11"/>
  <c r="T26" i="11"/>
  <c r="L27" i="11"/>
  <c r="M27" i="11"/>
  <c r="N27" i="11"/>
  <c r="O27" i="11"/>
  <c r="P27" i="11"/>
  <c r="Q27" i="11"/>
  <c r="R27" i="11"/>
  <c r="S27" i="11"/>
  <c r="T27" i="11"/>
  <c r="L28" i="11"/>
  <c r="M28" i="11"/>
  <c r="N28" i="11"/>
  <c r="O28" i="11"/>
  <c r="P28" i="11"/>
  <c r="Q28" i="11"/>
  <c r="R28" i="11"/>
  <c r="S28" i="11"/>
  <c r="T28" i="11"/>
  <c r="L29" i="11"/>
  <c r="M29" i="11"/>
  <c r="N29" i="11"/>
  <c r="O29" i="11"/>
  <c r="P29" i="11"/>
  <c r="Q29" i="11"/>
  <c r="R29" i="11"/>
  <c r="S29" i="11"/>
  <c r="T29" i="11"/>
  <c r="L30" i="11"/>
  <c r="M30" i="11"/>
  <c r="N30" i="11"/>
  <c r="O30" i="11"/>
  <c r="P30" i="11"/>
  <c r="Q30" i="11"/>
  <c r="R30" i="11"/>
  <c r="S30" i="11"/>
  <c r="T30" i="11"/>
  <c r="L31" i="11"/>
  <c r="M31" i="11"/>
  <c r="N31" i="11"/>
  <c r="O31" i="11"/>
  <c r="P31" i="11"/>
  <c r="Q31" i="11"/>
  <c r="R31" i="11"/>
  <c r="S31" i="11"/>
  <c r="T31" i="11"/>
  <c r="L32" i="11"/>
  <c r="M32" i="11"/>
  <c r="N32" i="11"/>
  <c r="O32" i="11"/>
  <c r="P32" i="11"/>
  <c r="Q32" i="11"/>
  <c r="R32" i="11"/>
  <c r="S32" i="11"/>
  <c r="T32" i="11"/>
  <c r="L33" i="11"/>
  <c r="M33" i="11"/>
  <c r="N33" i="11"/>
  <c r="O33" i="11"/>
  <c r="P33" i="11"/>
  <c r="Q33" i="11"/>
  <c r="R33" i="11"/>
  <c r="S33" i="11"/>
  <c r="T33" i="11"/>
  <c r="L34" i="11"/>
  <c r="M34" i="11"/>
  <c r="N34" i="11"/>
  <c r="O34" i="11"/>
  <c r="P34" i="11"/>
  <c r="Q34" i="11"/>
  <c r="R34" i="11"/>
  <c r="S34" i="11"/>
  <c r="T34" i="11"/>
  <c r="O17" i="11"/>
  <c r="P17" i="11"/>
  <c r="Q17" i="11"/>
  <c r="R17" i="11"/>
  <c r="S17" i="11"/>
  <c r="T17" i="11"/>
  <c r="N17" i="11"/>
  <c r="M17" i="11"/>
  <c r="L17" i="1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R17" i="1"/>
  <c r="Q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17" i="1"/>
  <c r="D18" i="6"/>
  <c r="E19" i="6" s="1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B18" i="6"/>
  <c r="C19" i="6" s="1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3" i="9"/>
  <c r="B20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3" i="9"/>
  <c r="I20" i="8" l="1"/>
  <c r="I17" i="8"/>
  <c r="I9" i="8"/>
  <c r="I24" i="8"/>
  <c r="I16" i="8"/>
  <c r="I8" i="8"/>
  <c r="I5" i="8"/>
  <c r="I21" i="8"/>
  <c r="I13" i="8"/>
  <c r="I37" i="8"/>
  <c r="X38" i="8"/>
  <c r="I38" i="8" s="1"/>
  <c r="I12" i="8"/>
  <c r="I25" i="8"/>
  <c r="AA18" i="8"/>
  <c r="J36" i="10"/>
  <c r="V37" i="10"/>
  <c r="J37" i="10" s="1"/>
  <c r="I23" i="8"/>
  <c r="I15" i="8"/>
  <c r="I11" i="8"/>
  <c r="I26" i="8"/>
  <c r="I22" i="8"/>
  <c r="I18" i="8"/>
  <c r="I14" i="8"/>
  <c r="I10" i="8"/>
  <c r="I6" i="8"/>
  <c r="I28" i="8"/>
  <c r="I32" i="8"/>
  <c r="I36" i="8"/>
  <c r="I29" i="8"/>
  <c r="I33" i="8"/>
  <c r="I30" i="8"/>
  <c r="I34" i="8"/>
  <c r="I19" i="8"/>
  <c r="I7" i="8"/>
  <c r="I27" i="8"/>
  <c r="I31" i="8"/>
  <c r="I35" i="8"/>
  <c r="J25" i="10"/>
  <c r="J21" i="10"/>
  <c r="J17" i="10"/>
  <c r="J13" i="10"/>
  <c r="J9" i="10"/>
  <c r="J5" i="10"/>
  <c r="J31" i="10"/>
  <c r="J35" i="10"/>
  <c r="J4" i="10"/>
  <c r="J24" i="10"/>
  <c r="J20" i="10"/>
  <c r="J16" i="10"/>
  <c r="J12" i="10"/>
  <c r="J8" i="10"/>
  <c r="J34" i="10"/>
  <c r="J30" i="10"/>
  <c r="J27" i="10"/>
  <c r="J23" i="10"/>
  <c r="J19" i="10"/>
  <c r="J15" i="10"/>
  <c r="J11" i="10"/>
  <c r="J7" i="10"/>
  <c r="J33" i="10"/>
  <c r="J29" i="10"/>
  <c r="J26" i="10"/>
  <c r="J22" i="10"/>
  <c r="J18" i="10"/>
  <c r="J14" i="10"/>
  <c r="J10" i="10"/>
  <c r="J6" i="10"/>
  <c r="J32" i="10"/>
  <c r="J28" i="10"/>
  <c r="Z19" i="8"/>
  <c r="D18" i="9"/>
  <c r="D14" i="9"/>
  <c r="D10" i="9"/>
  <c r="D6" i="9"/>
  <c r="S34" i="1"/>
  <c r="D16" i="9"/>
  <c r="D12" i="9"/>
  <c r="D8" i="9"/>
  <c r="D4" i="9"/>
  <c r="S19" i="1"/>
  <c r="AA35" i="8"/>
  <c r="Z35" i="8"/>
  <c r="AA33" i="8"/>
  <c r="Z33" i="8"/>
  <c r="AA31" i="8"/>
  <c r="Z31" i="8"/>
  <c r="AA29" i="8"/>
  <c r="Z29" i="8"/>
  <c r="AA27" i="8"/>
  <c r="Z27" i="8"/>
  <c r="AA25" i="8"/>
  <c r="Z25" i="8"/>
  <c r="AA23" i="8"/>
  <c r="Z23" i="8"/>
  <c r="AA21" i="8"/>
  <c r="Z21" i="8"/>
  <c r="AA19" i="8"/>
  <c r="D19" i="9"/>
  <c r="D15" i="9"/>
  <c r="D11" i="9"/>
  <c r="D7" i="9"/>
  <c r="D20" i="9"/>
  <c r="S17" i="1"/>
  <c r="S28" i="1"/>
  <c r="Z18" i="8"/>
  <c r="AB35" i="8"/>
  <c r="AB33" i="8"/>
  <c r="AB31" i="8"/>
  <c r="AB29" i="8"/>
  <c r="AB27" i="8"/>
  <c r="AB25" i="8"/>
  <c r="AB23" i="8"/>
  <c r="AB21" i="8"/>
  <c r="AA36" i="8"/>
  <c r="Z36" i="8"/>
  <c r="AA34" i="8"/>
  <c r="Z34" i="8"/>
  <c r="AA32" i="8"/>
  <c r="Z32" i="8"/>
  <c r="AA30" i="8"/>
  <c r="Z30" i="8"/>
  <c r="AA28" i="8"/>
  <c r="Z28" i="8"/>
  <c r="AA26" i="8"/>
  <c r="Z26" i="8"/>
  <c r="AA24" i="8"/>
  <c r="Z24" i="8"/>
  <c r="AA22" i="8"/>
  <c r="Z22" i="8"/>
  <c r="AA20" i="8"/>
  <c r="D17" i="9"/>
  <c r="D13" i="9"/>
  <c r="D9" i="9"/>
  <c r="D5" i="9"/>
  <c r="S26" i="1"/>
  <c r="S22" i="1"/>
  <c r="Z20" i="8"/>
  <c r="AB36" i="8"/>
  <c r="AB34" i="8"/>
  <c r="AB32" i="8"/>
  <c r="AB30" i="8"/>
  <c r="AB28" i="8"/>
  <c r="AB26" i="8"/>
  <c r="AB24" i="8"/>
  <c r="AB22" i="8"/>
  <c r="AB20" i="8"/>
  <c r="AB19" i="8"/>
  <c r="S35" i="1"/>
  <c r="S31" i="1"/>
  <c r="S30" i="1"/>
  <c r="S27" i="1"/>
  <c r="S23" i="1"/>
  <c r="S18" i="1"/>
  <c r="S20" i="1"/>
  <c r="S32" i="1"/>
  <c r="S29" i="1"/>
  <c r="S24" i="1"/>
  <c r="S21" i="1"/>
  <c r="S33" i="1"/>
  <c r="S25" i="1"/>
  <c r="AB18" i="8"/>
  <c r="F18" i="6"/>
  <c r="G19" i="6" s="1"/>
  <c r="C16" i="6"/>
  <c r="E4" i="6"/>
  <c r="E6" i="6"/>
  <c r="E8" i="6"/>
  <c r="E10" i="6"/>
  <c r="E12" i="6"/>
  <c r="E14" i="6"/>
  <c r="F15" i="6"/>
  <c r="F4" i="6"/>
  <c r="F6" i="6"/>
  <c r="F8" i="6"/>
  <c r="F10" i="6"/>
  <c r="F12" i="6"/>
  <c r="C15" i="6"/>
  <c r="D3" i="9"/>
  <c r="E4" i="9" s="1"/>
  <c r="E16" i="6"/>
  <c r="G10" i="7"/>
  <c r="G7" i="7"/>
  <c r="G3" i="7"/>
  <c r="D11" i="7"/>
  <c r="D10" i="7"/>
  <c r="D9" i="7"/>
  <c r="D8" i="7"/>
  <c r="D7" i="7"/>
  <c r="D6" i="7"/>
  <c r="D4" i="7"/>
  <c r="D2" i="7"/>
  <c r="E15" i="6"/>
  <c r="F13" i="6"/>
  <c r="F11" i="6"/>
  <c r="F9" i="6"/>
  <c r="F7" i="6"/>
  <c r="F5" i="6"/>
  <c r="F3" i="6"/>
  <c r="E13" i="6"/>
  <c r="E11" i="6"/>
  <c r="E9" i="6"/>
  <c r="E7" i="6"/>
  <c r="E5" i="6"/>
  <c r="C13" i="6"/>
  <c r="C11" i="6"/>
  <c r="C9" i="6"/>
  <c r="C7" i="6"/>
  <c r="C5" i="6"/>
  <c r="N20" i="1" l="1"/>
  <c r="N19" i="1"/>
  <c r="N31" i="1"/>
  <c r="N24" i="1"/>
  <c r="N22" i="1"/>
  <c r="N23" i="1"/>
  <c r="N35" i="1"/>
  <c r="N36" i="1"/>
  <c r="N33" i="1"/>
  <c r="N28" i="1"/>
  <c r="N21" i="1"/>
  <c r="N25" i="1"/>
  <c r="N32" i="1"/>
  <c r="N27" i="1"/>
  <c r="N18" i="1"/>
  <c r="N29" i="1"/>
  <c r="N26" i="1"/>
  <c r="N30" i="1"/>
  <c r="N34" i="1"/>
  <c r="E11" i="9"/>
  <c r="E13" i="9"/>
  <c r="G5" i="6"/>
  <c r="G11" i="6"/>
  <c r="G13" i="6"/>
  <c r="C4" i="6"/>
  <c r="C6" i="6"/>
  <c r="C8" i="6"/>
  <c r="C10" i="6"/>
  <c r="C12" i="6"/>
  <c r="C14" i="6"/>
  <c r="F14" i="6"/>
  <c r="G15" i="6" s="1"/>
  <c r="N5" i="1"/>
  <c r="F17" i="6"/>
  <c r="G18" i="6" s="1"/>
  <c r="G7" i="6"/>
  <c r="E9" i="9"/>
  <c r="C18" i="6"/>
  <c r="E18" i="6"/>
  <c r="G9" i="6"/>
  <c r="G4" i="6"/>
  <c r="G6" i="6"/>
  <c r="G8" i="6"/>
  <c r="G10" i="6"/>
  <c r="G12" i="6"/>
  <c r="E10" i="9"/>
  <c r="E12" i="9"/>
  <c r="E15" i="9"/>
  <c r="N16" i="1"/>
  <c r="N14" i="1"/>
  <c r="N12" i="1"/>
  <c r="N10" i="1"/>
  <c r="N8" i="1"/>
  <c r="N6" i="1"/>
  <c r="N4" i="1"/>
  <c r="E14" i="9"/>
  <c r="N17" i="1"/>
  <c r="N15" i="1"/>
  <c r="N13" i="1"/>
  <c r="N11" i="1"/>
  <c r="N9" i="1"/>
  <c r="N7" i="1"/>
  <c r="E7" i="9"/>
  <c r="F16" i="6"/>
  <c r="G16" i="6" s="1"/>
  <c r="C17" i="6"/>
  <c r="E5" i="9"/>
  <c r="E6" i="9"/>
  <c r="E17" i="6"/>
  <c r="G14" i="6" l="1"/>
  <c r="E8" i="9"/>
  <c r="G17" i="6"/>
</calcChain>
</file>

<file path=xl/sharedStrings.xml><?xml version="1.0" encoding="utf-8"?>
<sst xmlns="http://schemas.openxmlformats.org/spreadsheetml/2006/main" count="635" uniqueCount="229">
  <si>
    <t>名目暦年</t>
  </si>
  <si>
    <t>&lt;参考&gt;</t>
  </si>
  <si>
    <t>(単位:10億円)</t>
  </si>
  <si>
    <t>&lt;cf&gt;</t>
  </si>
  <si>
    <t>国内総生産(支出側)</t>
  </si>
  <si>
    <t>民間住宅</t>
  </si>
  <si>
    <t>民間在庫品増加</t>
  </si>
  <si>
    <t>公的在庫品増加</t>
  </si>
  <si>
    <t>財貨・サービス</t>
  </si>
  <si>
    <t>海外からの所得</t>
  </si>
  <si>
    <t>国民総所得</t>
  </si>
  <si>
    <t>国内需要</t>
  </si>
  <si>
    <t>民間需要</t>
  </si>
  <si>
    <t>公的需要</t>
  </si>
  <si>
    <t>家計最終消費支出</t>
  </si>
  <si>
    <t>純輸出</t>
  </si>
  <si>
    <t>輸出</t>
  </si>
  <si>
    <t>輸入</t>
  </si>
  <si>
    <t>純受取</t>
  </si>
  <si>
    <t>受取</t>
  </si>
  <si>
    <t>支払</t>
  </si>
  <si>
    <t>除く持ち家の帰属家賃</t>
  </si>
  <si>
    <t>Goods &amp; Services</t>
  </si>
  <si>
    <t>GNI</t>
  </si>
  <si>
    <t>Calendar Year</t>
  </si>
  <si>
    <t>Net Exports</t>
  </si>
  <si>
    <t>Exports</t>
  </si>
  <si>
    <t>Imports</t>
  </si>
  <si>
    <t>Net</t>
  </si>
  <si>
    <t>Receipt</t>
  </si>
  <si>
    <t>Payment</t>
  </si>
  <si>
    <t>1994/1-12.</t>
  </si>
  <si>
    <t>1995/1-12.</t>
  </si>
  <si>
    <t>1996/1-12.</t>
  </si>
  <si>
    <t>1997/1-12.</t>
  </si>
  <si>
    <t>1998/1-12.</t>
  </si>
  <si>
    <t>1999/1-12.</t>
  </si>
  <si>
    <t>2000/1-12.</t>
  </si>
  <si>
    <t>2001/1-12.</t>
  </si>
  <si>
    <t>2002/1-12.</t>
  </si>
  <si>
    <t>2003/1-12.</t>
  </si>
  <si>
    <t>2004/1-12.</t>
  </si>
  <si>
    <t>2005/1-12.</t>
  </si>
  <si>
    <t>2006/1-12.</t>
  </si>
  <si>
    <t>＊総固定資本形成＝民間住宅＋民間企業設備＋公的固定資本形成</t>
  </si>
  <si>
    <t>実質暦年</t>
  </si>
  <si>
    <t>開差</t>
  </si>
  <si>
    <t>交易利得</t>
  </si>
  <si>
    <t>国内総所得</t>
  </si>
  <si>
    <t>Residual</t>
  </si>
  <si>
    <t>GDI</t>
  </si>
  <si>
    <t>1980/1-12.</t>
  </si>
  <si>
    <t>1981/1-12.</t>
  </si>
  <si>
    <t>1982/1-12.</t>
  </si>
  <si>
    <t>1983/1-12.</t>
  </si>
  <si>
    <t>1984/1-12.</t>
  </si>
  <si>
    <t>1985/1-12.</t>
  </si>
  <si>
    <t>1986/1-12.</t>
  </si>
  <si>
    <t>1987/1-12.</t>
  </si>
  <si>
    <t>1988/1-12.</t>
  </si>
  <si>
    <t>1989/1-12.</t>
  </si>
  <si>
    <t>1990/1-12.</t>
  </si>
  <si>
    <t>1991/1-12.</t>
  </si>
  <si>
    <t>1992/1-12.</t>
  </si>
  <si>
    <t>1993/1-12.</t>
  </si>
  <si>
    <t>実質</t>
    <rPh sb="0" eb="2">
      <t>ジッシツ</t>
    </rPh>
    <phoneticPr fontId="2"/>
  </si>
  <si>
    <t>名目</t>
    <rPh sb="0" eb="2">
      <t>メイモク</t>
    </rPh>
    <phoneticPr fontId="2"/>
  </si>
  <si>
    <t>実質GDP</t>
    <rPh sb="0" eb="2">
      <t>ジッシツ</t>
    </rPh>
    <phoneticPr fontId="2"/>
  </si>
  <si>
    <t>名目GDP</t>
    <rPh sb="0" eb="2">
      <t>メイモク</t>
    </rPh>
    <phoneticPr fontId="2"/>
  </si>
  <si>
    <t>[成長率]</t>
    <rPh sb="1" eb="4">
      <t>セイチョウリツ</t>
    </rPh>
    <phoneticPr fontId="2"/>
  </si>
  <si>
    <t>(兆円）</t>
    <rPh sb="1" eb="3">
      <t>チョウエン</t>
    </rPh>
    <phoneticPr fontId="2"/>
  </si>
  <si>
    <t>（％）</t>
    <phoneticPr fontId="2"/>
  </si>
  <si>
    <t>　民間消費</t>
    <rPh sb="1" eb="3">
      <t>ミンカン</t>
    </rPh>
    <rPh sb="3" eb="5">
      <t>ショウヒ</t>
    </rPh>
    <phoneticPr fontId="2"/>
  </si>
  <si>
    <t>　住宅投資</t>
    <rPh sb="1" eb="3">
      <t>ジュウタク</t>
    </rPh>
    <rPh sb="3" eb="5">
      <t>トウシ</t>
    </rPh>
    <phoneticPr fontId="2"/>
  </si>
  <si>
    <t>　設備投資</t>
    <rPh sb="1" eb="3">
      <t>セツビ</t>
    </rPh>
    <rPh sb="3" eb="5">
      <t>トウシ</t>
    </rPh>
    <phoneticPr fontId="2"/>
  </si>
  <si>
    <t>　在庫投資</t>
    <rPh sb="1" eb="3">
      <t>ザイコ</t>
    </rPh>
    <rPh sb="3" eb="5">
      <t>トウシ</t>
    </rPh>
    <phoneticPr fontId="2"/>
  </si>
  <si>
    <t>　政府消費</t>
    <rPh sb="1" eb="3">
      <t>セイフ</t>
    </rPh>
    <rPh sb="3" eb="5">
      <t>ショウヒ</t>
    </rPh>
    <phoneticPr fontId="2"/>
  </si>
  <si>
    <t>　政府投資</t>
    <rPh sb="1" eb="3">
      <t>セイフ</t>
    </rPh>
    <rPh sb="3" eb="5">
      <t>トウシ</t>
    </rPh>
    <phoneticPr fontId="2"/>
  </si>
  <si>
    <t>　輸出</t>
    <rPh sb="1" eb="3">
      <t>ユシュツ</t>
    </rPh>
    <phoneticPr fontId="2"/>
  </si>
  <si>
    <t>　政府在庫</t>
    <rPh sb="1" eb="3">
      <t>セイフ</t>
    </rPh>
    <rPh sb="3" eb="5">
      <t>ザイコ</t>
    </rPh>
    <phoneticPr fontId="2"/>
  </si>
  <si>
    <t>　－輸入</t>
    <rPh sb="2" eb="4">
      <t>ユニュウ</t>
    </rPh>
    <phoneticPr fontId="2"/>
  </si>
  <si>
    <t>民需</t>
    <rPh sb="0" eb="2">
      <t>ミンジュ</t>
    </rPh>
    <phoneticPr fontId="2"/>
  </si>
  <si>
    <t>公需</t>
    <rPh sb="0" eb="1">
      <t>コウ</t>
    </rPh>
    <rPh sb="1" eb="2">
      <t>モトメ</t>
    </rPh>
    <phoneticPr fontId="2"/>
  </si>
  <si>
    <t>外需</t>
    <rPh sb="0" eb="2">
      <t>ガイジュ</t>
    </rPh>
    <phoneticPr fontId="2"/>
  </si>
  <si>
    <t>成長率要因分解</t>
    <rPh sb="0" eb="3">
      <t>セイチョウリツ</t>
    </rPh>
    <rPh sb="3" eb="5">
      <t>ヨウイン</t>
    </rPh>
    <rPh sb="5" eb="7">
      <t>ブンカイ</t>
    </rPh>
    <phoneticPr fontId="2"/>
  </si>
  <si>
    <t>実質GDP成長率</t>
    <rPh sb="0" eb="2">
      <t>ジッシツ</t>
    </rPh>
    <rPh sb="5" eb="8">
      <t>セイチョウリツ</t>
    </rPh>
    <phoneticPr fontId="2"/>
  </si>
  <si>
    <t>（％）</t>
    <phoneticPr fontId="2"/>
  </si>
  <si>
    <t>[上昇率]</t>
    <rPh sb="1" eb="3">
      <t>ジョウショウ</t>
    </rPh>
    <rPh sb="3" eb="4">
      <t>リツ</t>
    </rPh>
    <phoneticPr fontId="2"/>
  </si>
  <si>
    <r>
      <t xml:space="preserve">物価
</t>
    </r>
    <r>
      <rPr>
        <sz val="12"/>
        <rFont val="ＭＳ Ｐゴシック"/>
        <family val="3"/>
        <charset val="128"/>
      </rPr>
      <t>(デフレータ)</t>
    </r>
    <rPh sb="0" eb="2">
      <t>ブッカ</t>
    </rPh>
    <phoneticPr fontId="2"/>
  </si>
  <si>
    <t>デフレータ</t>
    <phoneticPr fontId="2"/>
  </si>
  <si>
    <t>名目成長率</t>
    <rPh sb="0" eb="2">
      <t>メイモク</t>
    </rPh>
    <rPh sb="2" eb="5">
      <t>セイチョウリツ</t>
    </rPh>
    <phoneticPr fontId="2"/>
  </si>
  <si>
    <t>実質成長率</t>
    <rPh sb="0" eb="2">
      <t>ジッシツ</t>
    </rPh>
    <phoneticPr fontId="2"/>
  </si>
  <si>
    <t>物価上昇率</t>
    <rPh sb="0" eb="2">
      <t>ブッカ</t>
    </rPh>
    <rPh sb="2" eb="4">
      <t>ジョウショウ</t>
    </rPh>
    <rPh sb="4" eb="5">
      <t>リツ</t>
    </rPh>
    <phoneticPr fontId="2"/>
  </si>
  <si>
    <t>暦年</t>
    <rPh sb="0" eb="2">
      <t>レキネン</t>
    </rPh>
    <phoneticPr fontId="2"/>
  </si>
  <si>
    <t>誤差</t>
    <rPh sb="0" eb="2">
      <t>ゴサ</t>
    </rPh>
    <phoneticPr fontId="2"/>
  </si>
  <si>
    <t>民間消費</t>
    <rPh sb="0" eb="2">
      <t>ミンカン</t>
    </rPh>
    <rPh sb="2" eb="4">
      <t>ショウヒ</t>
    </rPh>
    <phoneticPr fontId="2"/>
  </si>
  <si>
    <t>住宅投資</t>
    <rPh sb="0" eb="2">
      <t>ジュウタク</t>
    </rPh>
    <rPh sb="2" eb="4">
      <t>トウシ</t>
    </rPh>
    <phoneticPr fontId="2"/>
  </si>
  <si>
    <t>設備投資</t>
    <rPh sb="0" eb="2">
      <t>セツビ</t>
    </rPh>
    <rPh sb="2" eb="4">
      <t>トウシ</t>
    </rPh>
    <phoneticPr fontId="2"/>
  </si>
  <si>
    <t>在庫投資</t>
    <rPh sb="0" eb="2">
      <t>ザイコ</t>
    </rPh>
    <rPh sb="2" eb="4">
      <t>トウシ</t>
    </rPh>
    <phoneticPr fontId="2"/>
  </si>
  <si>
    <t>政府消費</t>
    <rPh sb="0" eb="2">
      <t>セイフ</t>
    </rPh>
    <rPh sb="2" eb="4">
      <t>ショウヒ</t>
    </rPh>
    <phoneticPr fontId="2"/>
  </si>
  <si>
    <t>政府投資</t>
    <rPh sb="0" eb="2">
      <t>セイフ</t>
    </rPh>
    <rPh sb="2" eb="4">
      <t>トウシ</t>
    </rPh>
    <phoneticPr fontId="2"/>
  </si>
  <si>
    <t>政府在庫</t>
    <rPh sb="0" eb="2">
      <t>セイフ</t>
    </rPh>
    <rPh sb="2" eb="4">
      <t>ザイコ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</si>
  <si>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</si>
  <si>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</si>
  <si>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需要項目別成長率</t>
    <rPh sb="0" eb="2">
      <t>ジュヨウ</t>
    </rPh>
    <rPh sb="2" eb="4">
      <t>コウモク</t>
    </rPh>
    <rPh sb="4" eb="5">
      <t>ベツ</t>
    </rPh>
    <rPh sb="5" eb="8">
      <t>セイチョウリツ</t>
    </rPh>
    <phoneticPr fontId="2"/>
  </si>
  <si>
    <t>-</t>
    <phoneticPr fontId="2"/>
  </si>
  <si>
    <t>名目GDP</t>
    <phoneticPr fontId="2"/>
  </si>
  <si>
    <t>純輸出</t>
    <rPh sb="0" eb="3">
      <t>ジュンユシュツ</t>
    </rPh>
    <phoneticPr fontId="2"/>
  </si>
  <si>
    <t>純輸出</t>
    <rPh sb="0" eb="1">
      <t>ジュン</t>
    </rPh>
    <rPh sb="1" eb="3">
      <t>ユシュツ</t>
    </rPh>
    <phoneticPr fontId="2"/>
  </si>
  <si>
    <t>2007/1-12.</t>
  </si>
  <si>
    <t>（兆円）</t>
    <rPh sb="1" eb="3">
      <t>チョウエン</t>
    </rPh>
    <phoneticPr fontId="2"/>
  </si>
  <si>
    <t>民需要因</t>
    <rPh sb="0" eb="2">
      <t>ミンジュ</t>
    </rPh>
    <rPh sb="2" eb="4">
      <t>ヨウイン</t>
    </rPh>
    <phoneticPr fontId="2"/>
  </si>
  <si>
    <t>公需要因</t>
    <rPh sb="0" eb="1">
      <t>コウ</t>
    </rPh>
    <rPh sb="1" eb="2">
      <t>モトメ</t>
    </rPh>
    <rPh sb="2" eb="4">
      <t>ヨウイン</t>
    </rPh>
    <phoneticPr fontId="2"/>
  </si>
  <si>
    <t>外需要因</t>
    <rPh sb="0" eb="2">
      <t>ガイジュ</t>
    </rPh>
    <rPh sb="2" eb="4">
      <t>ヨウイン</t>
    </rPh>
    <phoneticPr fontId="2"/>
  </si>
  <si>
    <t>民間消費要因</t>
    <rPh sb="0" eb="2">
      <t>ミンカン</t>
    </rPh>
    <rPh sb="2" eb="4">
      <t>ショウヒ</t>
    </rPh>
    <rPh sb="4" eb="6">
      <t>ヨウイン</t>
    </rPh>
    <phoneticPr fontId="2"/>
  </si>
  <si>
    <t>住宅投資要因</t>
    <rPh sb="0" eb="2">
      <t>ジュウタク</t>
    </rPh>
    <rPh sb="2" eb="4">
      <t>トウシ</t>
    </rPh>
    <rPh sb="4" eb="6">
      <t>ヨウイン</t>
    </rPh>
    <phoneticPr fontId="2"/>
  </si>
  <si>
    <t>設備投資要因</t>
    <rPh sb="0" eb="2">
      <t>セツビ</t>
    </rPh>
    <rPh sb="2" eb="4">
      <t>トウシ</t>
    </rPh>
    <rPh sb="4" eb="6">
      <t>ヨウイン</t>
    </rPh>
    <phoneticPr fontId="2"/>
  </si>
  <si>
    <t>在庫投資要因</t>
    <rPh sb="0" eb="2">
      <t>ザイコ</t>
    </rPh>
    <rPh sb="2" eb="4">
      <t>トウシ</t>
    </rPh>
    <rPh sb="4" eb="6">
      <t>ヨウイン</t>
    </rPh>
    <phoneticPr fontId="2"/>
  </si>
  <si>
    <t>政府消費要因</t>
    <rPh sb="0" eb="2">
      <t>セイフ</t>
    </rPh>
    <rPh sb="2" eb="4">
      <t>ショウヒ</t>
    </rPh>
    <rPh sb="4" eb="6">
      <t>ヨウイン</t>
    </rPh>
    <phoneticPr fontId="2"/>
  </si>
  <si>
    <t>政府投資要因</t>
    <rPh sb="0" eb="2">
      <t>セイフ</t>
    </rPh>
    <rPh sb="2" eb="4">
      <t>トウシ</t>
    </rPh>
    <rPh sb="4" eb="6">
      <t>ヨウイン</t>
    </rPh>
    <phoneticPr fontId="2"/>
  </si>
  <si>
    <t>政府在庫要因</t>
    <rPh sb="0" eb="2">
      <t>セイフ</t>
    </rPh>
    <rPh sb="2" eb="4">
      <t>ザイコ</t>
    </rPh>
    <rPh sb="4" eb="6">
      <t>ヨウイン</t>
    </rPh>
    <phoneticPr fontId="2"/>
  </si>
  <si>
    <t>輸出要因</t>
    <rPh sb="0" eb="2">
      <t>ユシュツ</t>
    </rPh>
    <rPh sb="2" eb="4">
      <t>ヨウイン</t>
    </rPh>
    <phoneticPr fontId="2"/>
  </si>
  <si>
    <t>輸入要因</t>
    <rPh sb="0" eb="2">
      <t>ユニュウ</t>
    </rPh>
    <rPh sb="2" eb="4">
      <t>ヨウイン</t>
    </rPh>
    <phoneticPr fontId="2"/>
  </si>
  <si>
    <t>構成比
（％）</t>
    <rPh sb="0" eb="3">
      <t>コウセイヒ</t>
    </rPh>
    <phoneticPr fontId="2"/>
  </si>
  <si>
    <t>(％）</t>
    <phoneticPr fontId="2"/>
  </si>
  <si>
    <t>2008/1-12.</t>
  </si>
  <si>
    <t>需要項目別構成比</t>
    <rPh sb="0" eb="2">
      <t>ジュヨウ</t>
    </rPh>
    <rPh sb="2" eb="4">
      <t>コウモク</t>
    </rPh>
    <rPh sb="4" eb="5">
      <t>ベツ</t>
    </rPh>
    <rPh sb="5" eb="8">
      <t>コウセイヒ</t>
    </rPh>
    <phoneticPr fontId="2"/>
  </si>
  <si>
    <t>2009/1-12.</t>
  </si>
  <si>
    <t>（単位：兆円）</t>
    <rPh sb="1" eb="3">
      <t>タンイ</t>
    </rPh>
    <rPh sb="4" eb="6">
      <t>チョウエン</t>
    </rPh>
    <phoneticPr fontId="2"/>
  </si>
  <si>
    <t>（兆円）</t>
    <rPh sb="1" eb="2">
      <t>チョウ</t>
    </rPh>
    <rPh sb="2" eb="3">
      <t>エン</t>
    </rPh>
    <phoneticPr fontId="2"/>
  </si>
  <si>
    <t>民間最終消費支出</t>
  </si>
  <si>
    <t>民間企業設備</t>
  </si>
  <si>
    <t>政府最終消費支出</t>
  </si>
  <si>
    <t>公的固定資本形成</t>
  </si>
  <si>
    <t>総固定資本形成</t>
  </si>
  <si>
    <t>PrivateConsumption</t>
  </si>
  <si>
    <t>Consumption ofHouseholds</t>
  </si>
  <si>
    <t>PrivateResidentialInvestment</t>
  </si>
  <si>
    <t>GovernmentConsumption</t>
  </si>
  <si>
    <t>PublicInvestment</t>
  </si>
  <si>
    <t>DomesticDemand</t>
  </si>
  <si>
    <t>PrivateDemand</t>
  </si>
  <si>
    <t>PublicDemand</t>
  </si>
  <si>
    <t>2010/1-12.</t>
  </si>
  <si>
    <t xml:space="preserve">Annual Nominal GDP (Calendar Year) </t>
  </si>
  <si>
    <t>(Billion Yen)</t>
  </si>
  <si>
    <t>国内総生産(支出側)(除FISIM）</t>
  </si>
  <si>
    <t>家計最終消費支出（除FISIM）</t>
  </si>
  <si>
    <t>（除FISIM）</t>
  </si>
  <si>
    <t>GDP(Expenditure Approach)</t>
  </si>
  <si>
    <t>ExcludingImputed Rent</t>
  </si>
  <si>
    <t>Private Non-Resi.Investment</t>
  </si>
  <si>
    <t>Changein PrivateInventories</t>
  </si>
  <si>
    <t>Changein PublicInventories</t>
  </si>
  <si>
    <t>Income from /to the Rest of the World</t>
  </si>
  <si>
    <t>Gross Fixed CapitalFormation</t>
  </si>
  <si>
    <t>GDP</t>
  </si>
  <si>
    <t>Export</t>
  </si>
  <si>
    <t>Import</t>
  </si>
  <si>
    <t>Excluding FISIM</t>
  </si>
  <si>
    <t>2011/1-12.</t>
  </si>
  <si>
    <t>2012/1-12.</t>
  </si>
  <si>
    <t>(単位:2005暦年連鎖価格、10億円)</t>
  </si>
  <si>
    <t>Annual Real GDP (Calendar Year)</t>
  </si>
  <si>
    <t>(Billions of Chained (2005) Yen)</t>
  </si>
  <si>
    <t>TradingGains/Losses</t>
  </si>
  <si>
    <t>＊開差＝国内総生産(支出側)－国内総生産(支出側)の内訳項目計</t>
  </si>
  <si>
    <t>＊財貨・サービスの純輸出は連鎖方式での計算ができないため、財貨・サービスの輸出－財貨・サービスの輸入により求めている。このため寄与度とは符号が一致しない場合がある。</t>
  </si>
  <si>
    <r>
      <t>(</t>
    </r>
    <r>
      <rPr>
        <u/>
        <sz val="11"/>
        <color indexed="10"/>
        <rFont val="ＭＳ Ｐゴシック"/>
        <family val="3"/>
        <charset val="128"/>
      </rPr>
      <t>2005年価格</t>
    </r>
    <r>
      <rPr>
        <sz val="11"/>
        <rFont val="ＭＳ Ｐゴシック"/>
        <family val="3"/>
        <charset val="128"/>
      </rPr>
      <t>、兆円)</t>
    </r>
    <rPh sb="5" eb="6">
      <t>ネン</t>
    </rPh>
    <rPh sb="6" eb="8">
      <t>カカク</t>
    </rPh>
    <rPh sb="9" eb="11">
      <t>チョウエン</t>
    </rPh>
    <phoneticPr fontId="2"/>
  </si>
  <si>
    <r>
      <t>(</t>
    </r>
    <r>
      <rPr>
        <u/>
        <sz val="11"/>
        <color indexed="10"/>
        <rFont val="ＭＳ Ｐゴシック"/>
        <family val="3"/>
        <charset val="128"/>
      </rPr>
      <t>2005年=100</t>
    </r>
    <r>
      <rPr>
        <sz val="11"/>
        <rFont val="ＭＳ Ｐゴシック"/>
        <family val="3"/>
        <charset val="128"/>
      </rPr>
      <t>)</t>
    </r>
    <rPh sb="5" eb="6">
      <t>ネン</t>
    </rPh>
    <phoneticPr fontId="2"/>
  </si>
  <si>
    <t>2005年基準</t>
    <rPh sb="4" eb="5">
      <t>ネン</t>
    </rPh>
    <rPh sb="5" eb="7">
      <t>キジュン</t>
    </rPh>
    <phoneticPr fontId="2"/>
  </si>
  <si>
    <t>80</t>
    <phoneticPr fontId="2"/>
  </si>
  <si>
    <t>-</t>
    <phoneticPr fontId="2"/>
  </si>
  <si>
    <t>2005年基準</t>
    <rPh sb="4" eb="5">
      <t>ネン</t>
    </rPh>
    <rPh sb="5" eb="7">
      <t>キジュン</t>
    </rPh>
    <phoneticPr fontId="2"/>
  </si>
  <si>
    <t>(2005年価格、兆円)</t>
    <rPh sb="5" eb="6">
      <t>ネン</t>
    </rPh>
    <rPh sb="6" eb="8">
      <t>カカク</t>
    </rPh>
    <rPh sb="9" eb="11">
      <t>チョウエン</t>
    </rPh>
    <phoneticPr fontId="2"/>
  </si>
  <si>
    <t>(2005年=100)</t>
    <rPh sb="5" eb="6">
      <t>ネン</t>
    </rPh>
    <phoneticPr fontId="2"/>
  </si>
  <si>
    <t>2013/1-12.</t>
  </si>
  <si>
    <t>2014/1-12.</t>
  </si>
  <si>
    <t>2014年
（兆円）</t>
    <rPh sb="4" eb="5">
      <t>ネン</t>
    </rPh>
    <rPh sb="7" eb="9">
      <t>チョウエン</t>
    </rPh>
    <phoneticPr fontId="2"/>
  </si>
  <si>
    <t>（兆円；2005年価格）</t>
    <rPh sb="1" eb="2">
      <t>チョウ</t>
    </rPh>
    <rPh sb="2" eb="3">
      <t>エン</t>
    </rPh>
    <rPh sb="8" eb="9">
      <t>ネン</t>
    </rPh>
    <rPh sb="9" eb="11">
      <t>カカク</t>
    </rPh>
    <phoneticPr fontId="2"/>
  </si>
  <si>
    <t>（2005年=100）</t>
    <rPh sb="5" eb="6">
      <t>ネン</t>
    </rPh>
    <phoneticPr fontId="2"/>
  </si>
  <si>
    <t>平均</t>
    <rPh sb="0" eb="2">
      <t>ヘイキン</t>
    </rPh>
    <phoneticPr fontId="2"/>
  </si>
  <si>
    <t>-</t>
    <phoneticPr fontId="2"/>
  </si>
  <si>
    <t>分散</t>
    <rPh sb="0" eb="2">
      <t>ブンサン</t>
    </rPh>
    <phoneticPr fontId="2"/>
  </si>
  <si>
    <t>標準偏差</t>
    <rPh sb="0" eb="2">
      <t>ヒョウジュン</t>
    </rPh>
    <rPh sb="2" eb="4">
      <t>ヘンサ</t>
    </rPh>
    <phoneticPr fontId="2"/>
  </si>
  <si>
    <t>GDP成長率との相関</t>
    <rPh sb="3" eb="6">
      <t>セイチョウリツ</t>
    </rPh>
    <rPh sb="8" eb="10">
      <t>ソウカン</t>
    </rPh>
    <phoneticPr fontId="2"/>
  </si>
  <si>
    <t>成長率との相関</t>
    <rPh sb="0" eb="3">
      <t>セイチョウリツ</t>
    </rPh>
    <rPh sb="5" eb="7">
      <t>ソウカン</t>
    </rPh>
    <phoneticPr fontId="2"/>
  </si>
  <si>
    <t>GDP成長率</t>
  </si>
  <si>
    <t>民需寄与</t>
  </si>
  <si>
    <t>公需寄与</t>
  </si>
  <si>
    <t>外需寄与</t>
  </si>
  <si>
    <t>民間消費</t>
  </si>
  <si>
    <t>住宅投資</t>
  </si>
  <si>
    <t>設備投資</t>
  </si>
  <si>
    <t>在庫投資</t>
  </si>
  <si>
    <t>政府消費</t>
  </si>
  <si>
    <t>政府投資</t>
  </si>
  <si>
    <t>政府在庫</t>
  </si>
  <si>
    <t>GDP成長率</t>
    <rPh sb="3" eb="6">
      <t>セイチョウリツ</t>
    </rPh>
    <phoneticPr fontId="2"/>
  </si>
  <si>
    <t>◇バブル崩壊による構造変化の検定</t>
    <rPh sb="4" eb="6">
      <t>ホウカイ</t>
    </rPh>
    <rPh sb="9" eb="11">
      <t>コウゾウ</t>
    </rPh>
    <rPh sb="11" eb="13">
      <t>ヘンカ</t>
    </rPh>
    <rPh sb="14" eb="16">
      <t>ケンテイ</t>
    </rPh>
    <phoneticPr fontId="2"/>
  </si>
  <si>
    <t>◇バブル崩壊後の潜在成長率の検定</t>
    <rPh sb="4" eb="6">
      <t>ホウカイ</t>
    </rPh>
    <rPh sb="6" eb="7">
      <t>ゴ</t>
    </rPh>
    <rPh sb="8" eb="10">
      <t>センザイ</t>
    </rPh>
    <rPh sb="10" eb="13">
      <t>セイチョウリツ</t>
    </rPh>
    <rPh sb="14" eb="16">
      <t>ケンテイ</t>
    </rPh>
    <phoneticPr fontId="2"/>
  </si>
  <si>
    <t>GDP成長率の平均</t>
    <rPh sb="3" eb="6">
      <t>セイチョウリツ</t>
    </rPh>
    <rPh sb="7" eb="9">
      <t>ヘイキン</t>
    </rPh>
    <phoneticPr fontId="2"/>
  </si>
  <si>
    <t>　[81年-90年]vs[91年-02年]</t>
    <rPh sb="4" eb="5">
      <t>ネン</t>
    </rPh>
    <rPh sb="8" eb="9">
      <t>ネン</t>
    </rPh>
    <rPh sb="15" eb="16">
      <t>ネン</t>
    </rPh>
    <rPh sb="19" eb="20">
      <t>ネン</t>
    </rPh>
    <phoneticPr fontId="2"/>
  </si>
  <si>
    <t>t-検定: 等分散を仮定した２標本による検定</t>
  </si>
  <si>
    <r>
      <t>標本数　</t>
    </r>
    <r>
      <rPr>
        <i/>
        <sz val="11"/>
        <rFont val="Times New Roman"/>
        <family val="1"/>
      </rPr>
      <t>n</t>
    </r>
    <rPh sb="0" eb="3">
      <t>ヒョウホンスウ</t>
    </rPh>
    <phoneticPr fontId="2"/>
  </si>
  <si>
    <t>成長率の平均</t>
    <rPh sb="0" eb="3">
      <t>セイチョウリツ</t>
    </rPh>
    <rPh sb="4" eb="6">
      <t>ヘイキン</t>
    </rPh>
    <phoneticPr fontId="2"/>
  </si>
  <si>
    <t>標準誤差</t>
    <rPh sb="0" eb="2">
      <t>ヒョウジュン</t>
    </rPh>
    <rPh sb="2" eb="4">
      <t>ゴサ</t>
    </rPh>
    <phoneticPr fontId="2"/>
  </si>
  <si>
    <t>平均</t>
  </si>
  <si>
    <t>分散</t>
  </si>
  <si>
    <r>
      <t>標準偏差　</t>
    </r>
    <r>
      <rPr>
        <i/>
        <sz val="11"/>
        <rFont val="Times New Roman"/>
        <family val="1"/>
      </rPr>
      <t>s</t>
    </r>
    <r>
      <rPr>
        <i/>
        <vertAlign val="subscript"/>
        <sz val="11"/>
        <rFont val="Times New Roman"/>
        <family val="1"/>
      </rPr>
      <t>x</t>
    </r>
    <rPh sb="0" eb="2">
      <t>ヒョウジュン</t>
    </rPh>
    <rPh sb="2" eb="4">
      <t>ヘンサ</t>
    </rPh>
    <phoneticPr fontId="2"/>
  </si>
  <si>
    <t>観測数</t>
  </si>
  <si>
    <t>プールされた分散</t>
  </si>
  <si>
    <r>
      <t xml:space="preserve">仮説値 </t>
    </r>
    <r>
      <rPr>
        <i/>
        <sz val="11"/>
        <rFont val="Symbol"/>
        <family val="1"/>
        <charset val="2"/>
      </rPr>
      <t>m</t>
    </r>
    <r>
      <rPr>
        <vertAlign val="subscript"/>
        <sz val="11"/>
        <rFont val="Times New Roman"/>
        <family val="1"/>
      </rPr>
      <t>0</t>
    </r>
    <rPh sb="0" eb="2">
      <t>カセツ</t>
    </rPh>
    <rPh sb="2" eb="3">
      <t>アタイ</t>
    </rPh>
    <phoneticPr fontId="2"/>
  </si>
  <si>
    <t>ｔ値</t>
    <rPh sb="1" eb="2">
      <t>アタイ</t>
    </rPh>
    <phoneticPr fontId="2"/>
  </si>
  <si>
    <r>
      <t xml:space="preserve">自由度 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-1</t>
    </r>
    <rPh sb="0" eb="3">
      <t>ジユウド</t>
    </rPh>
    <phoneticPr fontId="2"/>
  </si>
  <si>
    <t>P値</t>
    <rPh sb="1" eb="2">
      <t>アタイ</t>
    </rPh>
    <phoneticPr fontId="2"/>
  </si>
  <si>
    <t>仮説平均との差異</t>
  </si>
  <si>
    <t>自由度</t>
  </si>
  <si>
    <t xml:space="preserve">t </t>
  </si>
  <si>
    <t>P(T&lt;=t) 片側</t>
  </si>
  <si>
    <t>t 境界値 片側</t>
  </si>
  <si>
    <t>P(T&lt;=t) 両側</t>
  </si>
  <si>
    <t>t 境界値 両側</t>
  </si>
  <si>
    <t>◇構造改革の効果の検定</t>
    <rPh sb="1" eb="3">
      <t>コウゾウ</t>
    </rPh>
    <rPh sb="3" eb="5">
      <t>カイカク</t>
    </rPh>
    <rPh sb="6" eb="8">
      <t>コウカ</t>
    </rPh>
    <rPh sb="9" eb="11">
      <t>ケンテイ</t>
    </rPh>
    <phoneticPr fontId="2"/>
  </si>
  <si>
    <t>　[91年-02年]vs[03年-07年]</t>
    <rPh sb="4" eb="5">
      <t>ネン</t>
    </rPh>
    <rPh sb="8" eb="9">
      <t>ネン</t>
    </rPh>
    <rPh sb="15" eb="16">
      <t>ネン</t>
    </rPh>
    <rPh sb="19" eb="20">
      <t>ネン</t>
    </rPh>
    <phoneticPr fontId="2"/>
  </si>
  <si>
    <t>[91-14年]</t>
    <rPh sb="6" eb="7">
      <t>ネン</t>
    </rPh>
    <phoneticPr fontId="2"/>
  </si>
  <si>
    <t>[81-90]</t>
    <phoneticPr fontId="2"/>
  </si>
  <si>
    <t>[91-02]</t>
    <phoneticPr fontId="2"/>
  </si>
  <si>
    <t>[03-07]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</si>
</sst>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%"/>
    <numFmt numFmtId="177" formatCode="0.0_ "/>
    <numFmt numFmtId="178" formatCode="#,##0.0;[Red]\-#,##0.0"/>
    <numFmt numFmtId="179" formatCode="#,##0.0"/>
    <numFmt numFmtId="180" formatCode="0.00_ "/>
    <numFmt numFmtId="181" formatCode="0.00000_ "/>
    <numFmt numFmtId="182" formatCode="0.000000_ "/>
    <numFmt numFmtId="183" formatCode="0_ "/>
    <numFmt numFmtId="184" formatCode="0.0000_ "/>
    <numFmt numFmtId="185" formatCode="0.00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i/>
      <sz val="11"/>
      <name val="Times New Roman"/>
      <family val="1"/>
    </font>
    <font>
      <i/>
      <vertAlign val="subscript"/>
      <sz val="11"/>
      <name val="Times New Roman"/>
      <family val="1"/>
    </font>
    <font>
      <i/>
      <sz val="11"/>
      <name val="Symbol"/>
      <family val="1"/>
      <charset val="2"/>
    </font>
    <font>
      <vertAlign val="subscript"/>
      <sz val="11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7" fontId="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177" fontId="3" fillId="0" borderId="4" xfId="0" applyNumberFormat="1" applyFont="1" applyBorder="1">
      <alignment vertical="center"/>
    </xf>
    <xf numFmtId="0" fontId="3" fillId="0" borderId="5" xfId="0" applyFont="1" applyBorder="1">
      <alignment vertical="center"/>
    </xf>
    <xf numFmtId="177" fontId="3" fillId="0" borderId="2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177" fontId="3" fillId="0" borderId="7" xfId="0" applyNumberFormat="1" applyFont="1" applyBorder="1">
      <alignment vertical="center"/>
    </xf>
    <xf numFmtId="0" fontId="3" fillId="0" borderId="8" xfId="0" applyFont="1" applyBorder="1">
      <alignment vertical="center"/>
    </xf>
    <xf numFmtId="177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177" fontId="3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78" fontId="3" fillId="0" borderId="0" xfId="2" applyNumberFormat="1" applyFont="1" applyAlignment="1">
      <alignment vertical="center"/>
    </xf>
    <xf numFmtId="178" fontId="3" fillId="0" borderId="0" xfId="2" applyNumberFormat="1" applyFont="1" applyAlignment="1">
      <alignment horizontal="right" vertical="center"/>
    </xf>
    <xf numFmtId="0" fontId="6" fillId="0" borderId="0" xfId="0" applyFont="1">
      <alignment vertical="center"/>
    </xf>
    <xf numFmtId="177" fontId="3" fillId="0" borderId="4" xfId="2" applyNumberFormat="1" applyFont="1" applyBorder="1">
      <alignment vertical="center"/>
    </xf>
    <xf numFmtId="177" fontId="3" fillId="0" borderId="7" xfId="2" applyNumberFormat="1" applyFont="1" applyBorder="1">
      <alignment vertical="center"/>
    </xf>
    <xf numFmtId="177" fontId="3" fillId="0" borderId="8" xfId="2" applyNumberFormat="1" applyFont="1" applyBorder="1">
      <alignment vertical="center"/>
    </xf>
    <xf numFmtId="177" fontId="3" fillId="0" borderId="9" xfId="2" applyNumberFormat="1" applyFont="1" applyBorder="1">
      <alignment vertical="center"/>
    </xf>
    <xf numFmtId="0" fontId="0" fillId="0" borderId="0" xfId="0" applyAlignment="1">
      <alignment horizontal="right" vertical="center"/>
    </xf>
    <xf numFmtId="177" fontId="3" fillId="2" borderId="3" xfId="0" applyNumberFormat="1" applyFont="1" applyFill="1" applyBorder="1">
      <alignment vertical="center"/>
    </xf>
    <xf numFmtId="177" fontId="3" fillId="2" borderId="1" xfId="0" applyNumberFormat="1" applyFon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76" fontId="0" fillId="0" borderId="16" xfId="0" applyNumberFormat="1" applyFill="1" applyBorder="1">
      <alignment vertical="center"/>
    </xf>
    <xf numFmtId="0" fontId="7" fillId="0" borderId="0" xfId="0" applyFont="1">
      <alignment vertical="center"/>
    </xf>
    <xf numFmtId="4" fontId="7" fillId="0" borderId="0" xfId="0" applyNumberFormat="1" applyFo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177" fontId="8" fillId="0" borderId="3" xfId="0" applyNumberFormat="1" applyFont="1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177" fontId="3" fillId="3" borderId="2" xfId="0" applyNumberFormat="1" applyFont="1" applyFill="1" applyBorder="1">
      <alignment vertical="center"/>
    </xf>
    <xf numFmtId="0" fontId="0" fillId="0" borderId="0" xfId="0" quotePrefix="1">
      <alignment vertical="center"/>
    </xf>
    <xf numFmtId="177" fontId="3" fillId="0" borderId="2" xfId="0" applyNumberFormat="1" applyFont="1" applyFill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3" fillId="0" borderId="3" xfId="0" applyNumberFormat="1" applyFont="1" applyFill="1" applyBorder="1">
      <alignment vertical="center"/>
    </xf>
    <xf numFmtId="176" fontId="0" fillId="5" borderId="16" xfId="0" applyNumberFormat="1" applyFill="1" applyBorder="1">
      <alignment vertical="center"/>
    </xf>
    <xf numFmtId="176" fontId="0" fillId="5" borderId="15" xfId="1" applyNumberFormat="1" applyFont="1" applyFill="1" applyBorder="1">
      <alignment vertical="center"/>
    </xf>
    <xf numFmtId="176" fontId="0" fillId="5" borderId="15" xfId="1" applyNumberFormat="1" applyFont="1" applyFill="1" applyBorder="1" applyAlignment="1">
      <alignment horizontal="right" vertical="center"/>
    </xf>
    <xf numFmtId="178" fontId="0" fillId="4" borderId="16" xfId="0" applyNumberFormat="1" applyFill="1" applyBorder="1" applyAlignment="1">
      <alignment horizontal="right" vertical="center"/>
    </xf>
    <xf numFmtId="178" fontId="0" fillId="4" borderId="16" xfId="2" applyNumberFormat="1" applyFont="1" applyFill="1" applyBorder="1">
      <alignment vertical="center"/>
    </xf>
    <xf numFmtId="178" fontId="0" fillId="4" borderId="16" xfId="0" applyNumberFormat="1" applyFill="1" applyBorder="1">
      <alignment vertical="center"/>
    </xf>
    <xf numFmtId="177" fontId="3" fillId="5" borderId="7" xfId="2" applyNumberFormat="1" applyFont="1" applyFill="1" applyBorder="1">
      <alignment vertical="center"/>
    </xf>
    <xf numFmtId="177" fontId="3" fillId="5" borderId="8" xfId="2" applyNumberFormat="1" applyFont="1" applyFill="1" applyBorder="1">
      <alignment vertical="center"/>
    </xf>
    <xf numFmtId="178" fontId="3" fillId="5" borderId="15" xfId="2" applyNumberFormat="1" applyFont="1" applyFill="1" applyBorder="1" applyAlignment="1">
      <alignment vertical="center"/>
    </xf>
    <xf numFmtId="179" fontId="0" fillId="4" borderId="16" xfId="0" applyNumberFormat="1" applyFill="1" applyBorder="1">
      <alignment vertical="center"/>
    </xf>
    <xf numFmtId="179" fontId="0" fillId="4" borderId="15" xfId="0" applyNumberFormat="1" applyFill="1" applyBorder="1" applyAlignment="1">
      <alignment horizontal="right" vertical="center"/>
    </xf>
    <xf numFmtId="179" fontId="0" fillId="4" borderId="15" xfId="0" applyNumberFormat="1" applyFill="1" applyBorder="1">
      <alignment vertical="center"/>
    </xf>
    <xf numFmtId="176" fontId="0" fillId="5" borderId="15" xfId="0" applyNumberFormat="1" applyFill="1" applyBorder="1">
      <alignment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center" vertical="center"/>
    </xf>
    <xf numFmtId="10" fontId="0" fillId="6" borderId="17" xfId="1" applyNumberFormat="1" applyFont="1" applyFill="1" applyBorder="1">
      <alignment vertical="center"/>
    </xf>
    <xf numFmtId="180" fontId="0" fillId="6" borderId="17" xfId="0" applyNumberFormat="1" applyFill="1" applyBorder="1" applyAlignment="1">
      <alignment horizontal="right" vertical="center"/>
    </xf>
    <xf numFmtId="181" fontId="0" fillId="6" borderId="17" xfId="0" applyNumberFormat="1" applyFill="1" applyBorder="1">
      <alignment vertical="center"/>
    </xf>
    <xf numFmtId="180" fontId="0" fillId="6" borderId="17" xfId="0" applyNumberFormat="1" applyFill="1" applyBorder="1">
      <alignment vertical="center"/>
    </xf>
    <xf numFmtId="176" fontId="0" fillId="6" borderId="17" xfId="1" applyNumberFormat="1" applyFont="1" applyFill="1" applyBorder="1">
      <alignment vertical="center"/>
    </xf>
    <xf numFmtId="0" fontId="0" fillId="0" borderId="11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>
      <alignment vertical="center"/>
    </xf>
    <xf numFmtId="10" fontId="0" fillId="6" borderId="21" xfId="1" applyNumberFormat="1" applyFont="1" applyFill="1" applyBorder="1">
      <alignment vertical="center"/>
    </xf>
    <xf numFmtId="0" fontId="0" fillId="0" borderId="2" xfId="0" applyBorder="1">
      <alignment vertical="center"/>
    </xf>
    <xf numFmtId="182" fontId="0" fillId="6" borderId="22" xfId="2" applyNumberFormat="1" applyFont="1" applyFill="1" applyBorder="1">
      <alignment vertical="center"/>
    </xf>
    <xf numFmtId="10" fontId="0" fillId="6" borderId="22" xfId="1" applyNumberFormat="1" applyFont="1" applyFill="1" applyBorder="1">
      <alignment vertical="center"/>
    </xf>
    <xf numFmtId="180" fontId="0" fillId="6" borderId="22" xfId="2" applyNumberFormat="1" applyFont="1" applyFill="1" applyBorder="1">
      <alignment vertical="center"/>
    </xf>
    <xf numFmtId="0" fontId="0" fillId="0" borderId="0" xfId="0" applyBorder="1">
      <alignment vertical="center"/>
    </xf>
    <xf numFmtId="180" fontId="0" fillId="0" borderId="0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6" borderId="3" xfId="1" applyNumberFormat="1" applyFont="1" applyFill="1" applyBorder="1">
      <alignment vertical="center"/>
    </xf>
    <xf numFmtId="182" fontId="0" fillId="6" borderId="1" xfId="2" applyNumberFormat="1" applyFont="1" applyFill="1" applyBorder="1">
      <alignment vertical="center"/>
    </xf>
    <xf numFmtId="10" fontId="0" fillId="6" borderId="1" xfId="1" applyNumberFormat="1" applyFont="1" applyFill="1" applyBorder="1">
      <alignment vertical="center"/>
    </xf>
    <xf numFmtId="180" fontId="0" fillId="6" borderId="1" xfId="2" applyNumberFormat="1" applyFont="1" applyFill="1" applyBorder="1">
      <alignment vertical="center"/>
    </xf>
    <xf numFmtId="0" fontId="0" fillId="0" borderId="25" xfId="0" applyBorder="1" applyAlignment="1">
      <alignment horizontal="centerContinuous" vertical="center"/>
    </xf>
    <xf numFmtId="0" fontId="0" fillId="0" borderId="11" xfId="0" applyBorder="1" applyAlignment="1">
      <alignment horizontal="center" vertical="center"/>
    </xf>
    <xf numFmtId="10" fontId="0" fillId="6" borderId="4" xfId="1" applyNumberFormat="1" applyFont="1" applyFill="1" applyBorder="1">
      <alignment vertical="center"/>
    </xf>
    <xf numFmtId="10" fontId="0" fillId="6" borderId="5" xfId="1" applyNumberFormat="1" applyFont="1" applyFill="1" applyBorder="1">
      <alignment vertical="center"/>
    </xf>
    <xf numFmtId="182" fontId="0" fillId="6" borderId="17" xfId="2" applyNumberFormat="1" applyFont="1" applyFill="1" applyBorder="1">
      <alignment vertical="center"/>
    </xf>
    <xf numFmtId="182" fontId="0" fillId="6" borderId="2" xfId="2" applyNumberFormat="1" applyFont="1" applyFill="1" applyBorder="1">
      <alignment vertical="center"/>
    </xf>
    <xf numFmtId="10" fontId="0" fillId="6" borderId="2" xfId="1" applyNumberFormat="1" applyFont="1" applyFill="1" applyBorder="1">
      <alignment vertical="center"/>
    </xf>
    <xf numFmtId="180" fontId="0" fillId="6" borderId="17" xfId="2" applyNumberFormat="1" applyFont="1" applyFill="1" applyBorder="1">
      <alignment vertical="center"/>
    </xf>
    <xf numFmtId="180" fontId="0" fillId="6" borderId="2" xfId="2" applyNumberFormat="1" applyFont="1" applyFill="1" applyBorder="1">
      <alignment vertical="center"/>
    </xf>
    <xf numFmtId="0" fontId="0" fillId="7" borderId="26" xfId="0" applyFill="1" applyBorder="1">
      <alignment vertical="center"/>
    </xf>
    <xf numFmtId="10" fontId="0" fillId="7" borderId="26" xfId="1" applyNumberFormat="1" applyFont="1" applyFill="1" applyBorder="1">
      <alignment vertical="center"/>
    </xf>
    <xf numFmtId="0" fontId="0" fillId="0" borderId="27" xfId="0" applyBorder="1">
      <alignment vertical="center"/>
    </xf>
    <xf numFmtId="0" fontId="0" fillId="0" borderId="1" xfId="0" applyBorder="1">
      <alignment vertical="center"/>
    </xf>
    <xf numFmtId="0" fontId="7" fillId="8" borderId="0" xfId="0" applyFont="1" applyFill="1">
      <alignment vertical="center"/>
    </xf>
    <xf numFmtId="0" fontId="0" fillId="8" borderId="0" xfId="0" applyFill="1">
      <alignment vertical="center"/>
    </xf>
    <xf numFmtId="0" fontId="0" fillId="8" borderId="17" xfId="0" applyFill="1" applyBorder="1">
      <alignment vertical="center"/>
    </xf>
    <xf numFmtId="10" fontId="0" fillId="8" borderId="17" xfId="0" applyNumberFormat="1" applyFill="1" applyBorder="1">
      <alignment vertical="center"/>
    </xf>
    <xf numFmtId="0" fontId="1" fillId="8" borderId="28" xfId="0" applyFont="1" applyFill="1" applyBorder="1" applyAlignment="1">
      <alignment horizontal="center" vertical="center"/>
    </xf>
    <xf numFmtId="0" fontId="0" fillId="8" borderId="28" xfId="0" applyFont="1" applyFill="1" applyBorder="1" applyAlignment="1">
      <alignment horizontal="center" vertical="center"/>
    </xf>
    <xf numFmtId="10" fontId="0" fillId="8" borderId="17" xfId="1" applyNumberFormat="1" applyFont="1" applyFill="1" applyBorder="1">
      <alignment vertical="center"/>
    </xf>
    <xf numFmtId="0" fontId="0" fillId="8" borderId="0" xfId="0" applyFill="1" applyBorder="1" applyAlignment="1">
      <alignment vertical="center"/>
    </xf>
    <xf numFmtId="10" fontId="0" fillId="8" borderId="0" xfId="1" applyNumberFormat="1" applyFont="1" applyFill="1" applyBorder="1" applyAlignment="1">
      <alignment vertical="center"/>
    </xf>
    <xf numFmtId="182" fontId="0" fillId="8" borderId="17" xfId="0" applyNumberFormat="1" applyFill="1" applyBorder="1">
      <alignment vertical="center"/>
    </xf>
    <xf numFmtId="182" fontId="0" fillId="8" borderId="0" xfId="0" applyNumberFormat="1" applyFill="1" applyBorder="1" applyAlignment="1">
      <alignment vertical="center"/>
    </xf>
    <xf numFmtId="182" fontId="0" fillId="0" borderId="0" xfId="0" applyNumberFormat="1">
      <alignment vertical="center"/>
    </xf>
    <xf numFmtId="183" fontId="0" fillId="8" borderId="0" xfId="0" applyNumberFormat="1" applyFill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176" fontId="0" fillId="0" borderId="17" xfId="1" applyNumberFormat="1" applyFont="1" applyBorder="1">
      <alignment vertical="center"/>
    </xf>
    <xf numFmtId="184" fontId="0" fillId="8" borderId="17" xfId="0" applyNumberFormat="1" applyFill="1" applyBorder="1">
      <alignment vertical="center"/>
    </xf>
    <xf numFmtId="0" fontId="0" fillId="2" borderId="26" xfId="0" applyFill="1" applyBorder="1">
      <alignment vertical="center"/>
    </xf>
    <xf numFmtId="10" fontId="0" fillId="2" borderId="26" xfId="1" applyNumberFormat="1" applyFont="1" applyFill="1" applyBorder="1">
      <alignment vertical="center"/>
    </xf>
    <xf numFmtId="185" fontId="0" fillId="8" borderId="0" xfId="0" applyNumberFormat="1" applyFill="1" applyBorder="1" applyAlignment="1">
      <alignment vertical="center"/>
    </xf>
    <xf numFmtId="0" fontId="0" fillId="8" borderId="29" xfId="0" applyFill="1" applyBorder="1" applyAlignment="1">
      <alignment vertical="center"/>
    </xf>
    <xf numFmtId="185" fontId="0" fillId="8" borderId="29" xfId="0" applyNumberFormat="1" applyFill="1" applyBorder="1" applyAlignment="1">
      <alignment vertical="center"/>
    </xf>
    <xf numFmtId="0" fontId="0" fillId="9" borderId="26" xfId="0" applyFill="1" applyBorder="1">
      <alignment vertical="center"/>
    </xf>
    <xf numFmtId="10" fontId="0" fillId="9" borderId="26" xfId="1" applyNumberFormat="1" applyFont="1" applyFill="1" applyBorder="1">
      <alignment vertical="center"/>
    </xf>
    <xf numFmtId="0" fontId="0" fillId="0" borderId="0" xfId="0" applyFill="1" applyBorder="1">
      <alignment vertical="center"/>
    </xf>
    <xf numFmtId="10" fontId="0" fillId="0" borderId="0" xfId="1" applyNumberFormat="1" applyFont="1" applyFill="1" applyBorder="1">
      <alignment vertical="center"/>
    </xf>
    <xf numFmtId="10" fontId="0" fillId="0" borderId="0" xfId="1" applyNumberFormat="1" applyFo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68885035912114"/>
          <c:y val="6.6489448046677668E-2"/>
          <c:w val="0.79940236626702588"/>
          <c:h val="0.82180957785693598"/>
        </c:manualLayout>
      </c:layout>
      <c:lineChart>
        <c:grouping val="standard"/>
        <c:varyColors val="0"/>
        <c:ser>
          <c:idx val="0"/>
          <c:order val="0"/>
          <c:tx>
            <c:strRef>
              <c:f>名目と実質!$B$1</c:f>
              <c:strCache>
                <c:ptCount val="1"/>
                <c:pt idx="0">
                  <c:v>名目GDP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名目と実質!$A$3:$A$22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名目と実質!$B$3:$B$22</c:f>
              <c:numCache>
                <c:formatCode>0.0_ </c:formatCode>
                <c:ptCount val="20"/>
                <c:pt idx="0">
                  <c:v>501.70690000000002</c:v>
                </c:pt>
                <c:pt idx="1">
                  <c:v>511.9348</c:v>
                </c:pt>
                <c:pt idx="2">
                  <c:v>523.19830000000002</c:v>
                </c:pt>
                <c:pt idx="3">
                  <c:v>512.43859999999995</c:v>
                </c:pt>
                <c:pt idx="4">
                  <c:v>504.90320000000003</c:v>
                </c:pt>
                <c:pt idx="5">
                  <c:v>509.86</c:v>
                </c:pt>
                <c:pt idx="6">
                  <c:v>505.54320000000001</c:v>
                </c:pt>
                <c:pt idx="7">
                  <c:v>499.14699999999999</c:v>
                </c:pt>
                <c:pt idx="8">
                  <c:v>498.85480000000001</c:v>
                </c:pt>
                <c:pt idx="9">
                  <c:v>503.7253</c:v>
                </c:pt>
                <c:pt idx="10">
                  <c:v>503.90300000000002</c:v>
                </c:pt>
                <c:pt idx="11">
                  <c:v>506.68700000000001</c:v>
                </c:pt>
                <c:pt idx="12">
                  <c:v>512.97519999999997</c:v>
                </c:pt>
                <c:pt idx="13">
                  <c:v>501.20929999999998</c:v>
                </c:pt>
                <c:pt idx="14">
                  <c:v>471.13870000000003</c:v>
                </c:pt>
                <c:pt idx="15">
                  <c:v>482.38440000000003</c:v>
                </c:pt>
                <c:pt idx="16">
                  <c:v>471.31079999999997</c:v>
                </c:pt>
                <c:pt idx="17">
                  <c:v>475.11040000000003</c:v>
                </c:pt>
                <c:pt idx="18">
                  <c:v>480.12799999999999</c:v>
                </c:pt>
                <c:pt idx="19">
                  <c:v>487.98970000000003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名目と実質!$C$1</c:f>
              <c:strCache>
                <c:ptCount val="1"/>
                <c:pt idx="0">
                  <c:v>実質GDP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名目と実質!$A$3:$A$22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名目と実質!$C$3:$C$22</c:f>
              <c:numCache>
                <c:formatCode>0.0_ </c:formatCode>
                <c:ptCount val="20"/>
                <c:pt idx="0">
                  <c:v>455.4579</c:v>
                </c:pt>
                <c:pt idx="1">
                  <c:v>467.34559999999999</c:v>
                </c:pt>
                <c:pt idx="2">
                  <c:v>474.80270000000002</c:v>
                </c:pt>
                <c:pt idx="3">
                  <c:v>465.29169999999999</c:v>
                </c:pt>
                <c:pt idx="4">
                  <c:v>464.36420000000004</c:v>
                </c:pt>
                <c:pt idx="5">
                  <c:v>474.84719999999999</c:v>
                </c:pt>
                <c:pt idx="6">
                  <c:v>476.5351</c:v>
                </c:pt>
                <c:pt idx="7">
                  <c:v>477.91490000000005</c:v>
                </c:pt>
                <c:pt idx="8">
                  <c:v>485.9683</c:v>
                </c:pt>
                <c:pt idx="9">
                  <c:v>497.44069999999999</c:v>
                </c:pt>
                <c:pt idx="10">
                  <c:v>503.92099999999999</c:v>
                </c:pt>
                <c:pt idx="11">
                  <c:v>512.45190000000002</c:v>
                </c:pt>
                <c:pt idx="12">
                  <c:v>523.68579999999997</c:v>
                </c:pt>
                <c:pt idx="13">
                  <c:v>518.23090000000002</c:v>
                </c:pt>
                <c:pt idx="14">
                  <c:v>489.58840000000004</c:v>
                </c:pt>
                <c:pt idx="15">
                  <c:v>512.36419999999998</c:v>
                </c:pt>
                <c:pt idx="16">
                  <c:v>510.0446</c:v>
                </c:pt>
                <c:pt idx="17">
                  <c:v>518.98919999999998</c:v>
                </c:pt>
                <c:pt idx="18">
                  <c:v>527.36199999999997</c:v>
                </c:pt>
                <c:pt idx="19">
                  <c:v>527.22739999999999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59424"/>
        <c:axId val="111561344"/>
      </c:lineChart>
      <c:catAx>
        <c:axId val="111559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5613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11561344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559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69556496708481"/>
          <c:y val="0.74202224020092278"/>
          <c:w val="0.26946147177540197"/>
          <c:h val="9.84043831090829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62540716612378E-2"/>
          <c:y val="5.7603686635944701E-2"/>
          <c:w val="0.86482084690553751"/>
          <c:h val="0.8456221198156681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要因分解!$K$3</c:f>
              <c:strCache>
                <c:ptCount val="1"/>
                <c:pt idx="0">
                  <c:v>民需要因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要因分解!$I$5:$I$38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要因分解!$K$5:$K$38</c:f>
              <c:numCache>
                <c:formatCode>0.0%</c:formatCode>
                <c:ptCount val="34"/>
              </c:numCache>
            </c:numRef>
          </c:val>
        </c:ser>
        <c:ser>
          <c:idx val="2"/>
          <c:order val="2"/>
          <c:tx>
            <c:strRef>
              <c:f>要因分解!$L$3</c:f>
              <c:strCache>
                <c:ptCount val="1"/>
                <c:pt idx="0">
                  <c:v>公需要因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要因分解!$I$5:$I$38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要因分解!$L$5:$L$38</c:f>
              <c:numCache>
                <c:formatCode>0.0%</c:formatCode>
                <c:ptCount val="34"/>
              </c:numCache>
            </c:numRef>
          </c:val>
        </c:ser>
        <c:ser>
          <c:idx val="3"/>
          <c:order val="3"/>
          <c:tx>
            <c:strRef>
              <c:f>要因分解!$M$3</c:f>
              <c:strCache>
                <c:ptCount val="1"/>
                <c:pt idx="0">
                  <c:v>外需要因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要因分解!$I$5:$I$38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要因分解!$M$5:$M$38</c:f>
              <c:numCache>
                <c:formatCode>0.0%</c:formatCode>
                <c:ptCount val="3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8190464"/>
        <c:axId val="118192384"/>
      </c:barChart>
      <c:lineChart>
        <c:grouping val="standard"/>
        <c:varyColors val="0"/>
        <c:ser>
          <c:idx val="0"/>
          <c:order val="0"/>
          <c:tx>
            <c:strRef>
              <c:f>要因分解!$J$3</c:f>
              <c:strCache>
                <c:ptCount val="1"/>
                <c:pt idx="0">
                  <c:v>実質GDP成長率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要因分解!$I$5:$I$38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要因分解!$J$5:$J$38</c:f>
              <c:numCache>
                <c:formatCode>0.0%</c:formatCode>
                <c:ptCount val="3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90464"/>
        <c:axId val="118192384"/>
      </c:lineChart>
      <c:catAx>
        <c:axId val="118190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19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92384"/>
        <c:scaling>
          <c:orientation val="minMax"/>
          <c:max val="8.0000000000000016E-2"/>
          <c:min val="-6.0000000000000012E-2"/>
        </c:scaling>
        <c:delete val="0"/>
        <c:axPos val="l"/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190464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80130293159609"/>
          <c:y val="5.7603686635944701E-2"/>
          <c:w val="0.23452768729641693"/>
          <c:h val="0.16820276497695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09092843452819E-2"/>
          <c:y val="5.7471393389442772E-2"/>
          <c:w val="0.8650420240123603"/>
          <c:h val="0.84597891069259767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要因分解!$N$4</c:f>
              <c:strCache>
                <c:ptCount val="1"/>
                <c:pt idx="0">
                  <c:v>民間消費要因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要因分解!$I$5:$I$38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要因分解!$N$5:$N$38</c:f>
              <c:numCache>
                <c:formatCode>0.0%</c:formatCode>
                <c:ptCount val="34"/>
              </c:numCache>
            </c:numRef>
          </c:val>
        </c:ser>
        <c:ser>
          <c:idx val="3"/>
          <c:order val="3"/>
          <c:tx>
            <c:strRef>
              <c:f>要因分解!$O$4</c:f>
              <c:strCache>
                <c:ptCount val="1"/>
                <c:pt idx="0">
                  <c:v>住宅投資要因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要因分解!$I$5:$I$38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要因分解!$O$5:$O$38</c:f>
              <c:numCache>
                <c:formatCode>0.0%</c:formatCode>
                <c:ptCount val="34"/>
              </c:numCache>
            </c:numRef>
          </c:val>
        </c:ser>
        <c:ser>
          <c:idx val="4"/>
          <c:order val="4"/>
          <c:tx>
            <c:strRef>
              <c:f>要因分解!$P$4</c:f>
              <c:strCache>
                <c:ptCount val="1"/>
                <c:pt idx="0">
                  <c:v>設備投資要因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要因分解!$I$5:$I$38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要因分解!$P$5:$P$38</c:f>
              <c:numCache>
                <c:formatCode>0.0%</c:formatCode>
                <c:ptCount val="34"/>
              </c:numCache>
            </c:numRef>
          </c:val>
        </c:ser>
        <c:ser>
          <c:idx val="5"/>
          <c:order val="5"/>
          <c:tx>
            <c:strRef>
              <c:f>要因分解!$Q$4</c:f>
              <c:strCache>
                <c:ptCount val="1"/>
                <c:pt idx="0">
                  <c:v>在庫投資要因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3300" mc:Ignorable="a14" a14:legacySpreadsheetColorIndex="5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要因分解!$I$5:$I$38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要因分解!$Q$5:$Q$38</c:f>
              <c:numCache>
                <c:formatCode>0.0%</c:formatCode>
                <c:ptCount val="3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8417280"/>
        <c:axId val="118418816"/>
      </c:barChart>
      <c:lineChart>
        <c:grouping val="standard"/>
        <c:varyColors val="0"/>
        <c:ser>
          <c:idx val="0"/>
          <c:order val="0"/>
          <c:tx>
            <c:strRef>
              <c:f>要因分解!$J$3</c:f>
              <c:strCache>
                <c:ptCount val="1"/>
                <c:pt idx="0">
                  <c:v>実質GDP成長率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要因分解!$I$5:$I$38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要因分解!$J$5:$J$38</c:f>
              <c:numCache>
                <c:formatCode>0.0%</c:formatCode>
                <c:ptCount val="34"/>
              </c:numCache>
            </c:numRef>
          </c:val>
          <c:smooth val="0"/>
        </c:ser>
        <c:ser>
          <c:idx val="1"/>
          <c:order val="1"/>
          <c:tx>
            <c:strRef>
              <c:f>要因分解!$K$3</c:f>
              <c:strCache>
                <c:ptCount val="1"/>
                <c:pt idx="0">
                  <c:v>民需要因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要因分解!$I$5:$I$38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要因分解!$K$5:$K$38</c:f>
              <c:numCache>
                <c:formatCode>0.0%</c:formatCode>
                <c:ptCount val="3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17280"/>
        <c:axId val="118418816"/>
      </c:lineChart>
      <c:catAx>
        <c:axId val="118417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41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418816"/>
        <c:scaling>
          <c:orientation val="minMax"/>
          <c:max val="8.0000000000000016E-2"/>
          <c:min val="-6.0000000000000012E-2"/>
        </c:scaling>
        <c:delete val="0"/>
        <c:axPos val="l"/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417280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994699443057418"/>
          <c:y val="6.0536639816574651E-2"/>
          <c:w val="0.23577273210863203"/>
          <c:h val="0.25057527517797051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0909284345286E-2"/>
          <c:y val="5.681818181818183E-2"/>
          <c:w val="0.8650420240123603"/>
          <c:h val="0.84772727272727288"/>
        </c:manualLayout>
      </c:layout>
      <c:lineChart>
        <c:grouping val="standard"/>
        <c:varyColors val="0"/>
        <c:ser>
          <c:idx val="0"/>
          <c:order val="0"/>
          <c:tx>
            <c:strRef>
              <c:f>仮説検定!$B$1</c:f>
              <c:strCache>
                <c:ptCount val="1"/>
                <c:pt idx="0">
                  <c:v>GDP成長率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仮説検定!$A$2:$A$35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仮説検定!$B$2:$B$35</c:f>
              <c:numCache>
                <c:formatCode>0.00%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仮説検定!$S$1</c:f>
              <c:strCache>
                <c:ptCount val="1"/>
                <c:pt idx="0">
                  <c:v>GDP成長率の平均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dPt>
            <c:idx val="10"/>
            <c:bubble3D val="0"/>
            <c:spPr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2"/>
            <c:bubble3D val="0"/>
            <c:spPr>
              <a:ln w="12700">
                <a:solidFill>
                  <a:srgbClr val="FFFFFF"/>
                </a:solidFill>
                <a:prstDash val="solid"/>
              </a:ln>
            </c:spPr>
          </c:dPt>
          <c:cat>
            <c:strRef>
              <c:f>仮説検定!$A$2:$A$35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仮説検定!$S$2:$S$28</c:f>
              <c:numCache>
                <c:formatCode>0.00%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2880"/>
        <c:axId val="116204672"/>
      </c:lineChart>
      <c:catAx>
        <c:axId val="116202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20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04672"/>
        <c:scaling>
          <c:orientation val="minMax"/>
          <c:max val="8.0000000000000016E-2"/>
          <c:min val="-6.0000000000000019E-2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202880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paperSize="9"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4602076124567"/>
          <c:y val="6.5853658536585369E-2"/>
          <c:w val="0.856401384083045"/>
          <c:h val="0.87560975609756098"/>
        </c:manualLayout>
      </c:layout>
      <c:lineChart>
        <c:grouping val="standard"/>
        <c:varyColors val="0"/>
        <c:ser>
          <c:idx val="0"/>
          <c:order val="0"/>
          <c:tx>
            <c:strRef>
              <c:f>成長率グラフ!$K$3</c:f>
              <c:strCache>
                <c:ptCount val="1"/>
                <c:pt idx="0">
                  <c:v>名目成長率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成長率グラフ!$J$4:$J$37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成長率グラフ!$K$4:$K$37</c:f>
              <c:numCache>
                <c:formatCode>0.0%</c:formatCode>
                <c:ptCount val="34"/>
              </c:numCache>
            </c:numRef>
          </c:val>
          <c:smooth val="0"/>
        </c:ser>
        <c:ser>
          <c:idx val="1"/>
          <c:order val="1"/>
          <c:tx>
            <c:strRef>
              <c:f>成長率グラフ!$L$3</c:f>
              <c:strCache>
                <c:ptCount val="1"/>
                <c:pt idx="0">
                  <c:v>実質成長率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成長率グラフ!$J$4:$J$37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成長率グラフ!$L$4:$L$37</c:f>
              <c:numCache>
                <c:formatCode>0.0%</c:formatCode>
                <c:ptCount val="3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22752"/>
        <c:axId val="114124672"/>
      </c:lineChart>
      <c:catAx>
        <c:axId val="114122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124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124672"/>
        <c:scaling>
          <c:orientation val="minMax"/>
        </c:scaling>
        <c:delete val="0"/>
        <c:axPos val="l"/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122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778546712802763"/>
          <c:y val="9.7560975609756101E-2"/>
          <c:w val="0.17993079584775087"/>
          <c:h val="9.02439024390243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1009608741778"/>
          <c:y val="7.0388432935320433E-2"/>
          <c:w val="0.84652476423103129"/>
          <c:h val="0.8373796331960534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成長率グラフ!$L$3</c:f>
              <c:strCache>
                <c:ptCount val="1"/>
                <c:pt idx="0">
                  <c:v>実質成長率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成長率グラフ!$J$4:$J$37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成長率グラフ!$L$4:$L$37</c:f>
              <c:numCache>
                <c:formatCode>0.0%</c:formatCode>
                <c:ptCount val="34"/>
              </c:numCache>
            </c:numRef>
          </c:val>
        </c:ser>
        <c:ser>
          <c:idx val="2"/>
          <c:order val="2"/>
          <c:tx>
            <c:strRef>
              <c:f>成長率グラフ!$M$3</c:f>
              <c:strCache>
                <c:ptCount val="1"/>
                <c:pt idx="0">
                  <c:v>物価上昇率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成長率グラフ!$J$4:$J$37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成長率グラフ!$M$4:$M$37</c:f>
              <c:numCache>
                <c:formatCode>0.0%</c:formatCode>
                <c:ptCount val="3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5809280"/>
        <c:axId val="115819648"/>
      </c:barChart>
      <c:lineChart>
        <c:grouping val="standard"/>
        <c:varyColors val="0"/>
        <c:ser>
          <c:idx val="0"/>
          <c:order val="0"/>
          <c:tx>
            <c:strRef>
              <c:f>成長率グラフ!$K$3</c:f>
              <c:strCache>
                <c:ptCount val="1"/>
                <c:pt idx="0">
                  <c:v>名目成長率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成長率グラフ!$J$4:$J$37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成長率グラフ!$K$4:$K$37</c:f>
              <c:numCache>
                <c:formatCode>0.0%</c:formatCode>
                <c:ptCount val="3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09280"/>
        <c:axId val="115819648"/>
      </c:lineChart>
      <c:catAx>
        <c:axId val="11580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819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819648"/>
        <c:scaling>
          <c:orientation val="minMax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809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386248937371052"/>
          <c:y val="8.9805931676098488E-2"/>
          <c:w val="0.24940106368279677"/>
          <c:h val="0.13349530384284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07462686567164"/>
          <c:y val="0.13755458515283842"/>
          <c:w val="0.77052238805970152"/>
          <c:h val="0.7751091703056768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構成比②!$B$2</c:f>
              <c:strCache>
                <c:ptCount val="1"/>
                <c:pt idx="0">
                  <c:v>民間消費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構成比②!$A$3:$A$37</c:f>
              <c:strCache>
                <c:ptCount val="35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</c:strCache>
            </c:strRef>
          </c:cat>
          <c:val>
            <c:numRef>
              <c:f>構成比②!$B$3:$B$37</c:f>
              <c:numCache>
                <c:formatCode>0.0%</c:formatCode>
                <c:ptCount val="35"/>
              </c:numCache>
            </c:numRef>
          </c:val>
        </c:ser>
        <c:ser>
          <c:idx val="1"/>
          <c:order val="1"/>
          <c:tx>
            <c:strRef>
              <c:f>構成比②!$C$2</c:f>
              <c:strCache>
                <c:ptCount val="1"/>
                <c:pt idx="0">
                  <c:v>住宅投資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構成比②!$A$3:$A$37</c:f>
              <c:strCache>
                <c:ptCount val="35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</c:strCache>
            </c:strRef>
          </c:cat>
          <c:val>
            <c:numRef>
              <c:f>構成比②!$C$3:$C$37</c:f>
              <c:numCache>
                <c:formatCode>0.0%</c:formatCode>
                <c:ptCount val="35"/>
              </c:numCache>
            </c:numRef>
          </c:val>
        </c:ser>
        <c:ser>
          <c:idx val="2"/>
          <c:order val="2"/>
          <c:tx>
            <c:strRef>
              <c:f>構成比②!$D$2</c:f>
              <c:strCache>
                <c:ptCount val="1"/>
                <c:pt idx="0">
                  <c:v>設備投資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構成比②!$A$3:$A$37</c:f>
              <c:strCache>
                <c:ptCount val="35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</c:strCache>
            </c:strRef>
          </c:cat>
          <c:val>
            <c:numRef>
              <c:f>構成比②!$D$3:$D$37</c:f>
              <c:numCache>
                <c:formatCode>0.0%</c:formatCode>
                <c:ptCount val="35"/>
              </c:numCache>
            </c:numRef>
          </c:val>
        </c:ser>
        <c:ser>
          <c:idx val="3"/>
          <c:order val="3"/>
          <c:tx>
            <c:strRef>
              <c:f>構成比②!$E$2</c:f>
              <c:strCache>
                <c:ptCount val="1"/>
                <c:pt idx="0">
                  <c:v>在庫投資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構成比②!$A$3:$A$37</c:f>
              <c:strCache>
                <c:ptCount val="35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</c:strCache>
            </c:strRef>
          </c:cat>
          <c:val>
            <c:numRef>
              <c:f>構成比②!$E$3:$E$37</c:f>
              <c:numCache>
                <c:formatCode>0.0%</c:formatCode>
                <c:ptCount val="35"/>
              </c:numCache>
            </c:numRef>
          </c:val>
        </c:ser>
        <c:ser>
          <c:idx val="4"/>
          <c:order val="4"/>
          <c:tx>
            <c:strRef>
              <c:f>構成比②!$F$2</c:f>
              <c:strCache>
                <c:ptCount val="1"/>
                <c:pt idx="0">
                  <c:v>政府消費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構成比②!$A$3:$A$37</c:f>
              <c:strCache>
                <c:ptCount val="35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</c:strCache>
            </c:strRef>
          </c:cat>
          <c:val>
            <c:numRef>
              <c:f>構成比②!$F$3:$F$37</c:f>
              <c:numCache>
                <c:formatCode>0.0%</c:formatCode>
                <c:ptCount val="35"/>
              </c:numCache>
            </c:numRef>
          </c:val>
        </c:ser>
        <c:ser>
          <c:idx val="5"/>
          <c:order val="5"/>
          <c:tx>
            <c:strRef>
              <c:f>構成比②!$G$2</c:f>
              <c:strCache>
                <c:ptCount val="1"/>
                <c:pt idx="0">
                  <c:v>政府投資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構成比②!$A$3:$A$37</c:f>
              <c:strCache>
                <c:ptCount val="35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</c:strCache>
            </c:strRef>
          </c:cat>
          <c:val>
            <c:numRef>
              <c:f>構成比②!$G$3:$G$37</c:f>
              <c:numCache>
                <c:formatCode>0.0%</c:formatCode>
                <c:ptCount val="35"/>
              </c:numCache>
            </c:numRef>
          </c:val>
        </c:ser>
        <c:ser>
          <c:idx val="6"/>
          <c:order val="6"/>
          <c:tx>
            <c:strRef>
              <c:f>構成比②!$H$2</c:f>
              <c:strCache>
                <c:ptCount val="1"/>
                <c:pt idx="0">
                  <c:v>政府在庫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構成比②!$A$3:$A$37</c:f>
              <c:strCache>
                <c:ptCount val="35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</c:strCache>
            </c:strRef>
          </c:cat>
          <c:val>
            <c:numRef>
              <c:f>構成比②!$H$3:$H$37</c:f>
              <c:numCache>
                <c:formatCode>0.0%</c:formatCode>
                <c:ptCount val="35"/>
              </c:numCache>
            </c:numRef>
          </c:val>
        </c:ser>
        <c:ser>
          <c:idx val="7"/>
          <c:order val="7"/>
          <c:tx>
            <c:strRef>
              <c:f>構成比②!$I$2</c:f>
              <c:strCache>
                <c:ptCount val="1"/>
                <c:pt idx="0">
                  <c:v>純輸出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構成比②!$A$3:$A$37</c:f>
              <c:strCache>
                <c:ptCount val="35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</c:strCache>
            </c:strRef>
          </c:cat>
          <c:val>
            <c:numRef>
              <c:f>構成比②!$I$3:$I$37</c:f>
              <c:numCache>
                <c:formatCode>0.0%</c:formatCode>
                <c:ptCount val="3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6335360"/>
        <c:axId val="116336896"/>
      </c:barChart>
      <c:catAx>
        <c:axId val="116335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336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336896"/>
        <c:scaling>
          <c:orientation val="minMax"/>
          <c:min val="0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335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2014</a:t>
            </a:r>
            <a:r>
              <a:rPr lang="ja-JP" altLang="en-US"/>
              <a:t>年</a:t>
            </a:r>
            <a:r>
              <a:rPr lang="en-US" altLang="en-US"/>
              <a:t>GDP</a:t>
            </a:r>
            <a:r>
              <a:rPr lang="ja-JP" altLang="en-US"/>
              <a:t>構成比</a:t>
            </a:r>
          </a:p>
        </c:rich>
      </c:tx>
      <c:layout>
        <c:manualLayout>
          <c:xMode val="edge"/>
          <c:yMode val="edge"/>
          <c:x val="0.34844192634560905"/>
          <c:y val="3.43840022609272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878186968838528"/>
          <c:y val="0.35530135669624807"/>
          <c:w val="0.38526912181303113"/>
          <c:h val="0.389685358957175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-4.512175354851182E-2"/>
                  <c:y val="1.87881985631932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0081773772612697"/>
                  <c:y val="-8.77585924633259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5.4380525380503086E-2"/>
                  <c:y val="-8.48616726319910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構成比②!$M$2:$T$2</c:f>
              <c:strCache>
                <c:ptCount val="8"/>
                <c:pt idx="0">
                  <c:v>民間消費</c:v>
                </c:pt>
                <c:pt idx="1">
                  <c:v>住宅投資</c:v>
                </c:pt>
                <c:pt idx="2">
                  <c:v>設備投資</c:v>
                </c:pt>
                <c:pt idx="3">
                  <c:v>在庫投資</c:v>
                </c:pt>
                <c:pt idx="4">
                  <c:v>政府消費</c:v>
                </c:pt>
                <c:pt idx="5">
                  <c:v>政府投資</c:v>
                </c:pt>
                <c:pt idx="6">
                  <c:v>政府在庫</c:v>
                </c:pt>
                <c:pt idx="7">
                  <c:v>純輸出</c:v>
                </c:pt>
              </c:strCache>
            </c:strRef>
          </c:cat>
          <c:val>
            <c:numRef>
              <c:f>構成比②!$M$37:$T$37</c:f>
              <c:numCache>
                <c:formatCode>#,##0.0</c:formatCode>
                <c:ptCount val="8"/>
                <c:pt idx="0">
                  <c:v>295.80220000000003</c:v>
                </c:pt>
                <c:pt idx="1">
                  <c:v>15.037700000000001</c:v>
                </c:pt>
                <c:pt idx="2">
                  <c:v>69.448700000000002</c:v>
                </c:pt>
                <c:pt idx="3">
                  <c:v>-2.5563000000000002</c:v>
                </c:pt>
                <c:pt idx="4">
                  <c:v>100.7976</c:v>
                </c:pt>
                <c:pt idx="5">
                  <c:v>24.5715</c:v>
                </c:pt>
                <c:pt idx="6">
                  <c:v>6.9900000000000004E-2</c:v>
                </c:pt>
                <c:pt idx="7">
                  <c:v>-15.1815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95786061588337E-2"/>
          <c:y val="6.1881188118811881E-2"/>
          <c:w val="0.7617504051863857"/>
          <c:h val="0.8341584158415841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構成比②!$M$2</c:f>
              <c:strCache>
                <c:ptCount val="1"/>
                <c:pt idx="0">
                  <c:v>民間消費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構成比②!$K$3:$K$37</c:f>
              <c:strCache>
                <c:ptCount val="35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</c:strCache>
            </c:strRef>
          </c:cat>
          <c:val>
            <c:numRef>
              <c:f>構成比②!$M$3:$M$37</c:f>
              <c:numCache>
                <c:formatCode>#,##0.0</c:formatCode>
                <c:ptCount val="35"/>
                <c:pt idx="0">
                  <c:v>134.1755</c:v>
                </c:pt>
                <c:pt idx="1">
                  <c:v>142.52689999999998</c:v>
                </c:pt>
                <c:pt idx="2">
                  <c:v>153.08750000000001</c:v>
                </c:pt>
                <c:pt idx="3">
                  <c:v>161.28149999999999</c:v>
                </c:pt>
                <c:pt idx="4">
                  <c:v>169.04739999999998</c:v>
                </c:pt>
                <c:pt idx="5">
                  <c:v>178.71449999999999</c:v>
                </c:pt>
                <c:pt idx="6">
                  <c:v>186.42939999999999</c:v>
                </c:pt>
                <c:pt idx="7">
                  <c:v>195.06979999999999</c:v>
                </c:pt>
                <c:pt idx="8">
                  <c:v>206.108</c:v>
                </c:pt>
                <c:pt idx="9">
                  <c:v>220.46679999999998</c:v>
                </c:pt>
                <c:pt idx="10">
                  <c:v>237.45060000000001</c:v>
                </c:pt>
                <c:pt idx="11">
                  <c:v>250.34829999999999</c:v>
                </c:pt>
                <c:pt idx="12">
                  <c:v>260.37599999999998</c:v>
                </c:pt>
                <c:pt idx="13">
                  <c:v>265.9239</c:v>
                </c:pt>
                <c:pt idx="14">
                  <c:v>273.9948</c:v>
                </c:pt>
                <c:pt idx="15">
                  <c:v>277.7441</c:v>
                </c:pt>
                <c:pt idx="16">
                  <c:v>284.07090000000005</c:v>
                </c:pt>
                <c:pt idx="17">
                  <c:v>289.98109999999997</c:v>
                </c:pt>
                <c:pt idx="18">
                  <c:v>287.54500000000002</c:v>
                </c:pt>
                <c:pt idx="19">
                  <c:v>288.87709999999998</c:v>
                </c:pt>
                <c:pt idx="20">
                  <c:v>288.16720000000004</c:v>
                </c:pt>
                <c:pt idx="21">
                  <c:v>289.78790000000004</c:v>
                </c:pt>
                <c:pt idx="22">
                  <c:v>289.03829999999999</c:v>
                </c:pt>
                <c:pt idx="23">
                  <c:v>287.51420000000002</c:v>
                </c:pt>
                <c:pt idx="24">
                  <c:v>288.59929999999997</c:v>
                </c:pt>
                <c:pt idx="25">
                  <c:v>291.13259999999997</c:v>
                </c:pt>
                <c:pt idx="26">
                  <c:v>293.43329999999997</c:v>
                </c:pt>
                <c:pt idx="27">
                  <c:v>294.12200000000001</c:v>
                </c:pt>
                <c:pt idx="28">
                  <c:v>292.05540000000002</c:v>
                </c:pt>
                <c:pt idx="29">
                  <c:v>282.94170000000003</c:v>
                </c:pt>
                <c:pt idx="30">
                  <c:v>285.86709999999999</c:v>
                </c:pt>
                <c:pt idx="31">
                  <c:v>284.24430000000001</c:v>
                </c:pt>
                <c:pt idx="32">
                  <c:v>288.1952</c:v>
                </c:pt>
                <c:pt idx="33">
                  <c:v>293.5496</c:v>
                </c:pt>
                <c:pt idx="34">
                  <c:v>295.80220000000003</c:v>
                </c:pt>
              </c:numCache>
            </c:numRef>
          </c:val>
        </c:ser>
        <c:ser>
          <c:idx val="3"/>
          <c:order val="2"/>
          <c:tx>
            <c:strRef>
              <c:f>構成比②!$N$2</c:f>
              <c:strCache>
                <c:ptCount val="1"/>
                <c:pt idx="0">
                  <c:v>住宅投資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構成比②!$K$3:$K$37</c:f>
              <c:strCache>
                <c:ptCount val="35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</c:strCache>
            </c:strRef>
          </c:cat>
          <c:val>
            <c:numRef>
              <c:f>構成比②!$N$3:$N$37</c:f>
              <c:numCache>
                <c:formatCode>#,##0.0</c:formatCode>
                <c:ptCount val="35"/>
                <c:pt idx="0">
                  <c:v>15.3506</c:v>
                </c:pt>
                <c:pt idx="1">
                  <c:v>14.847799999999999</c:v>
                </c:pt>
                <c:pt idx="2">
                  <c:v>14.962</c:v>
                </c:pt>
                <c:pt idx="3">
                  <c:v>14.251799999999999</c:v>
                </c:pt>
                <c:pt idx="4">
                  <c:v>14.1149</c:v>
                </c:pt>
                <c:pt idx="5">
                  <c:v>14.600200000000001</c:v>
                </c:pt>
                <c:pt idx="6">
                  <c:v>15.5465</c:v>
                </c:pt>
                <c:pt idx="7">
                  <c:v>19.033999999999999</c:v>
                </c:pt>
                <c:pt idx="8">
                  <c:v>21.8369</c:v>
                </c:pt>
                <c:pt idx="9">
                  <c:v>22.835599999999999</c:v>
                </c:pt>
                <c:pt idx="10">
                  <c:v>24.6326</c:v>
                </c:pt>
                <c:pt idx="11">
                  <c:v>24.065999999999999</c:v>
                </c:pt>
                <c:pt idx="12">
                  <c:v>22.974599999999999</c:v>
                </c:pt>
                <c:pt idx="13">
                  <c:v>23.628700000000002</c:v>
                </c:pt>
                <c:pt idx="14">
                  <c:v>25.5046</c:v>
                </c:pt>
                <c:pt idx="15">
                  <c:v>24.1372</c:v>
                </c:pt>
                <c:pt idx="16">
                  <c:v>27.1295</c:v>
                </c:pt>
                <c:pt idx="17">
                  <c:v>24.272299999999998</c:v>
                </c:pt>
                <c:pt idx="18">
                  <c:v>20.398900000000001</c:v>
                </c:pt>
                <c:pt idx="19">
                  <c:v>20.165599999999998</c:v>
                </c:pt>
                <c:pt idx="20">
                  <c:v>20.3048</c:v>
                </c:pt>
                <c:pt idx="21">
                  <c:v>19.054099999999998</c:v>
                </c:pt>
                <c:pt idx="22">
                  <c:v>18.148199999999999</c:v>
                </c:pt>
                <c:pt idx="23">
                  <c:v>17.909400000000002</c:v>
                </c:pt>
                <c:pt idx="24">
                  <c:v>18.345500000000001</c:v>
                </c:pt>
                <c:pt idx="25">
                  <c:v>18.278299999999998</c:v>
                </c:pt>
                <c:pt idx="26">
                  <c:v>18.694900000000001</c:v>
                </c:pt>
                <c:pt idx="27">
                  <c:v>17.207000000000001</c:v>
                </c:pt>
                <c:pt idx="28">
                  <c:v>16.473200000000002</c:v>
                </c:pt>
                <c:pt idx="29">
                  <c:v>13.3741</c:v>
                </c:pt>
                <c:pt idx="30">
                  <c:v>12.703700000000001</c:v>
                </c:pt>
                <c:pt idx="31">
                  <c:v>13.439</c:v>
                </c:pt>
                <c:pt idx="32">
                  <c:v>13.764799999999999</c:v>
                </c:pt>
                <c:pt idx="33">
                  <c:v>15.314299999999999</c:v>
                </c:pt>
                <c:pt idx="34">
                  <c:v>15.037700000000001</c:v>
                </c:pt>
              </c:numCache>
            </c:numRef>
          </c:val>
        </c:ser>
        <c:ser>
          <c:idx val="4"/>
          <c:order val="3"/>
          <c:tx>
            <c:strRef>
              <c:f>構成比②!$O$2</c:f>
              <c:strCache>
                <c:ptCount val="1"/>
                <c:pt idx="0">
                  <c:v>設備投資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構成比②!$K$3:$K$37</c:f>
              <c:strCache>
                <c:ptCount val="35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</c:strCache>
            </c:strRef>
          </c:cat>
          <c:val>
            <c:numRef>
              <c:f>構成比②!$O$3:$O$37</c:f>
              <c:numCache>
                <c:formatCode>#,##0.0</c:formatCode>
                <c:ptCount val="35"/>
                <c:pt idx="0">
                  <c:v>39.1556</c:v>
                </c:pt>
                <c:pt idx="1">
                  <c:v>41.442399999999999</c:v>
                </c:pt>
                <c:pt idx="2">
                  <c:v>42.4636</c:v>
                </c:pt>
                <c:pt idx="3">
                  <c:v>42.214800000000004</c:v>
                </c:pt>
                <c:pt idx="4">
                  <c:v>46.146099999999997</c:v>
                </c:pt>
                <c:pt idx="5">
                  <c:v>53.074599999999997</c:v>
                </c:pt>
                <c:pt idx="6">
                  <c:v>55.204500000000003</c:v>
                </c:pt>
                <c:pt idx="7">
                  <c:v>56.978400000000001</c:v>
                </c:pt>
                <c:pt idx="8">
                  <c:v>66.150999999999996</c:v>
                </c:pt>
                <c:pt idx="9">
                  <c:v>78.058199999999999</c:v>
                </c:pt>
                <c:pt idx="10">
                  <c:v>87.103399999999993</c:v>
                </c:pt>
                <c:pt idx="11">
                  <c:v>92.892099999999999</c:v>
                </c:pt>
                <c:pt idx="12">
                  <c:v>86.516999999999996</c:v>
                </c:pt>
                <c:pt idx="13">
                  <c:v>77.352899999999991</c:v>
                </c:pt>
                <c:pt idx="14">
                  <c:v>71.596299999999999</c:v>
                </c:pt>
                <c:pt idx="15">
                  <c:v>72.569999999999993</c:v>
                </c:pt>
                <c:pt idx="16">
                  <c:v>72.359300000000005</c:v>
                </c:pt>
                <c:pt idx="17">
                  <c:v>78.256399999999999</c:v>
                </c:pt>
                <c:pt idx="18">
                  <c:v>72.871200000000002</c:v>
                </c:pt>
                <c:pt idx="19">
                  <c:v>68.674999999999997</c:v>
                </c:pt>
                <c:pt idx="20">
                  <c:v>72.19</c:v>
                </c:pt>
                <c:pt idx="21">
                  <c:v>69.860199999999992</c:v>
                </c:pt>
                <c:pt idx="22">
                  <c:v>64.462099999999992</c:v>
                </c:pt>
                <c:pt idx="23">
                  <c:v>65.628699999999995</c:v>
                </c:pt>
                <c:pt idx="24">
                  <c:v>66.770200000000003</c:v>
                </c:pt>
                <c:pt idx="25">
                  <c:v>70.069100000000006</c:v>
                </c:pt>
                <c:pt idx="26">
                  <c:v>72.854300000000009</c:v>
                </c:pt>
                <c:pt idx="27">
                  <c:v>76.273899999999998</c:v>
                </c:pt>
                <c:pt idx="28">
                  <c:v>74.611500000000007</c:v>
                </c:pt>
                <c:pt idx="29">
                  <c:v>62.386099999999999</c:v>
                </c:pt>
                <c:pt idx="30">
                  <c:v>61.499199999999995</c:v>
                </c:pt>
                <c:pt idx="31">
                  <c:v>63.147599999999997</c:v>
                </c:pt>
                <c:pt idx="32">
                  <c:v>65.244399999999999</c:v>
                </c:pt>
                <c:pt idx="33">
                  <c:v>66.002800000000008</c:v>
                </c:pt>
                <c:pt idx="34">
                  <c:v>69.448700000000002</c:v>
                </c:pt>
              </c:numCache>
            </c:numRef>
          </c:val>
        </c:ser>
        <c:ser>
          <c:idx val="5"/>
          <c:order val="4"/>
          <c:tx>
            <c:strRef>
              <c:f>構成比②!$P$2</c:f>
              <c:strCache>
                <c:ptCount val="1"/>
                <c:pt idx="0">
                  <c:v>在庫投資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構成比②!$K$3:$K$37</c:f>
              <c:strCache>
                <c:ptCount val="35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</c:strCache>
            </c:strRef>
          </c:cat>
          <c:val>
            <c:numRef>
              <c:f>構成比②!$P$3:$P$37</c:f>
              <c:numCache>
                <c:formatCode>#,##0.0</c:formatCode>
                <c:ptCount val="35"/>
                <c:pt idx="0">
                  <c:v>1.3895999999999999</c:v>
                </c:pt>
                <c:pt idx="1">
                  <c:v>1.3602000000000001</c:v>
                </c:pt>
                <c:pt idx="2">
                  <c:v>1.4641999999999999</c:v>
                </c:pt>
                <c:pt idx="3">
                  <c:v>0.52900000000000003</c:v>
                </c:pt>
                <c:pt idx="4">
                  <c:v>0.6331</c:v>
                </c:pt>
                <c:pt idx="5">
                  <c:v>1.8360000000000001</c:v>
                </c:pt>
                <c:pt idx="6">
                  <c:v>1.4104000000000001</c:v>
                </c:pt>
                <c:pt idx="7">
                  <c:v>0.54039999999999999</c:v>
                </c:pt>
                <c:pt idx="8">
                  <c:v>3.0074999999999998</c:v>
                </c:pt>
                <c:pt idx="9">
                  <c:v>2.9874000000000001</c:v>
                </c:pt>
                <c:pt idx="10">
                  <c:v>2.0801999999999996</c:v>
                </c:pt>
                <c:pt idx="11">
                  <c:v>3.1096999999999997</c:v>
                </c:pt>
                <c:pt idx="12">
                  <c:v>0.91920000000000002</c:v>
                </c:pt>
                <c:pt idx="13">
                  <c:v>0.28960000000000002</c:v>
                </c:pt>
                <c:pt idx="14">
                  <c:v>-1.2723</c:v>
                </c:pt>
                <c:pt idx="15">
                  <c:v>1.6302000000000001</c:v>
                </c:pt>
                <c:pt idx="16">
                  <c:v>2.1625999999999999</c:v>
                </c:pt>
                <c:pt idx="17">
                  <c:v>2.5476000000000001</c:v>
                </c:pt>
                <c:pt idx="18">
                  <c:v>1.5545</c:v>
                </c:pt>
                <c:pt idx="19">
                  <c:v>-3.6906999999999996</c:v>
                </c:pt>
                <c:pt idx="20">
                  <c:v>-0.53279999999999994</c:v>
                </c:pt>
                <c:pt idx="21">
                  <c:v>0.1341</c:v>
                </c:pt>
                <c:pt idx="22">
                  <c:v>-2.0225999999999997</c:v>
                </c:pt>
                <c:pt idx="23">
                  <c:v>-0.36880000000000002</c:v>
                </c:pt>
                <c:pt idx="24">
                  <c:v>1.6279000000000001</c:v>
                </c:pt>
                <c:pt idx="25">
                  <c:v>0.5897</c:v>
                </c:pt>
                <c:pt idx="26">
                  <c:v>8.4000000000000012E-3</c:v>
                </c:pt>
                <c:pt idx="27">
                  <c:v>1.5942000000000001</c:v>
                </c:pt>
                <c:pt idx="28">
                  <c:v>2.6145999999999998</c:v>
                </c:pt>
                <c:pt idx="29">
                  <c:v>-5.3058999999999994</c:v>
                </c:pt>
                <c:pt idx="30">
                  <c:v>-0.75160000000000005</c:v>
                </c:pt>
                <c:pt idx="31">
                  <c:v>-1.9280999999999999</c:v>
                </c:pt>
                <c:pt idx="32">
                  <c:v>-0.87029999999999996</c:v>
                </c:pt>
                <c:pt idx="33">
                  <c:v>-2.8348</c:v>
                </c:pt>
                <c:pt idx="34">
                  <c:v>-2.5563000000000002</c:v>
                </c:pt>
              </c:numCache>
            </c:numRef>
          </c:val>
        </c:ser>
        <c:ser>
          <c:idx val="6"/>
          <c:order val="5"/>
          <c:tx>
            <c:strRef>
              <c:f>構成比②!$Q$2</c:f>
              <c:strCache>
                <c:ptCount val="1"/>
                <c:pt idx="0">
                  <c:v>政府消費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構成比②!$K$3:$K$37</c:f>
              <c:strCache>
                <c:ptCount val="35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</c:strCache>
            </c:strRef>
          </c:cat>
          <c:val>
            <c:numRef>
              <c:f>構成比②!$Q$3:$Q$37</c:f>
              <c:numCache>
                <c:formatCode>#,##0.0</c:formatCode>
                <c:ptCount val="35"/>
                <c:pt idx="0">
                  <c:v>34.707900000000002</c:v>
                </c:pt>
                <c:pt idx="1">
                  <c:v>37.3033</c:v>
                </c:pt>
                <c:pt idx="2">
                  <c:v>39.617800000000003</c:v>
                </c:pt>
                <c:pt idx="3">
                  <c:v>41.968400000000003</c:v>
                </c:pt>
                <c:pt idx="4">
                  <c:v>43.919800000000002</c:v>
                </c:pt>
                <c:pt idx="5">
                  <c:v>45.858400000000003</c:v>
                </c:pt>
                <c:pt idx="6">
                  <c:v>47.9754</c:v>
                </c:pt>
                <c:pt idx="7">
                  <c:v>50.019100000000002</c:v>
                </c:pt>
                <c:pt idx="8">
                  <c:v>52.237000000000002</c:v>
                </c:pt>
                <c:pt idx="9">
                  <c:v>55.619500000000002</c:v>
                </c:pt>
                <c:pt idx="10">
                  <c:v>59.659199999999998</c:v>
                </c:pt>
                <c:pt idx="11">
                  <c:v>63.784099999999995</c:v>
                </c:pt>
                <c:pt idx="12">
                  <c:v>67.289899999999989</c:v>
                </c:pt>
                <c:pt idx="13">
                  <c:v>70.210599999999999</c:v>
                </c:pt>
                <c:pt idx="14">
                  <c:v>72.841999999999999</c:v>
                </c:pt>
                <c:pt idx="15">
                  <c:v>76.193300000000008</c:v>
                </c:pt>
                <c:pt idx="16">
                  <c:v>79.013300000000001</c:v>
                </c:pt>
                <c:pt idx="17">
                  <c:v>80.644999999999996</c:v>
                </c:pt>
                <c:pt idx="18">
                  <c:v>81.583199999999991</c:v>
                </c:pt>
                <c:pt idx="19">
                  <c:v>83.126800000000003</c:v>
                </c:pt>
                <c:pt idx="20">
                  <c:v>86.3078</c:v>
                </c:pt>
                <c:pt idx="21">
                  <c:v>89.654600000000002</c:v>
                </c:pt>
                <c:pt idx="22">
                  <c:v>91.306100000000001</c:v>
                </c:pt>
                <c:pt idx="23">
                  <c:v>91.343399999999988</c:v>
                </c:pt>
                <c:pt idx="24">
                  <c:v>91.909199999999998</c:v>
                </c:pt>
                <c:pt idx="25">
                  <c:v>92.468100000000007</c:v>
                </c:pt>
                <c:pt idx="26">
                  <c:v>91.966200000000001</c:v>
                </c:pt>
                <c:pt idx="27">
                  <c:v>92.792899999999989</c:v>
                </c:pt>
                <c:pt idx="28">
                  <c:v>93.01939999999999</c:v>
                </c:pt>
                <c:pt idx="29">
                  <c:v>93.819600000000008</c:v>
                </c:pt>
                <c:pt idx="30">
                  <c:v>95.128600000000006</c:v>
                </c:pt>
                <c:pt idx="31">
                  <c:v>96.116600000000005</c:v>
                </c:pt>
                <c:pt idx="32">
                  <c:v>97.145300000000006</c:v>
                </c:pt>
                <c:pt idx="33">
                  <c:v>98.773699999999991</c:v>
                </c:pt>
                <c:pt idx="34">
                  <c:v>100.7976</c:v>
                </c:pt>
              </c:numCache>
            </c:numRef>
          </c:val>
        </c:ser>
        <c:ser>
          <c:idx val="7"/>
          <c:order val="6"/>
          <c:tx>
            <c:strRef>
              <c:f>構成比②!$R$2</c:f>
              <c:strCache>
                <c:ptCount val="1"/>
                <c:pt idx="0">
                  <c:v>政府投資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構成比②!$K$3:$K$37</c:f>
              <c:strCache>
                <c:ptCount val="35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</c:strCache>
            </c:strRef>
          </c:cat>
          <c:val>
            <c:numRef>
              <c:f>構成比②!$R$3:$R$37</c:f>
              <c:numCache>
                <c:formatCode>#,##0.0</c:formatCode>
                <c:ptCount val="35"/>
                <c:pt idx="0">
                  <c:v>23.000799999999998</c:v>
                </c:pt>
                <c:pt idx="1">
                  <c:v>24.461200000000002</c:v>
                </c:pt>
                <c:pt idx="2">
                  <c:v>24.088999999999999</c:v>
                </c:pt>
                <c:pt idx="3">
                  <c:v>23.7714</c:v>
                </c:pt>
                <c:pt idx="4">
                  <c:v>23.8154</c:v>
                </c:pt>
                <c:pt idx="5">
                  <c:v>23.271099999999997</c:v>
                </c:pt>
                <c:pt idx="6">
                  <c:v>24.478000000000002</c:v>
                </c:pt>
                <c:pt idx="7">
                  <c:v>26.0886</c:v>
                </c:pt>
                <c:pt idx="8">
                  <c:v>27.9041</c:v>
                </c:pt>
                <c:pt idx="9">
                  <c:v>28.791700000000002</c:v>
                </c:pt>
                <c:pt idx="10">
                  <c:v>31.753499999999999</c:v>
                </c:pt>
                <c:pt idx="11">
                  <c:v>33.4846</c:v>
                </c:pt>
                <c:pt idx="12">
                  <c:v>38.827100000000002</c:v>
                </c:pt>
                <c:pt idx="13">
                  <c:v>42.608599999999996</c:v>
                </c:pt>
                <c:pt idx="14">
                  <c:v>42.856000000000002</c:v>
                </c:pt>
                <c:pt idx="15">
                  <c:v>42.520900000000005</c:v>
                </c:pt>
                <c:pt idx="16">
                  <c:v>44.581499999999998</c:v>
                </c:pt>
                <c:pt idx="17">
                  <c:v>41.700900000000004</c:v>
                </c:pt>
                <c:pt idx="18">
                  <c:v>39.013500000000001</c:v>
                </c:pt>
                <c:pt idx="19">
                  <c:v>39.839300000000001</c:v>
                </c:pt>
                <c:pt idx="20">
                  <c:v>36.020600000000002</c:v>
                </c:pt>
                <c:pt idx="21">
                  <c:v>33.921699999999994</c:v>
                </c:pt>
                <c:pt idx="22">
                  <c:v>31.601099999999999</c:v>
                </c:pt>
                <c:pt idx="23">
                  <c:v>28.685700000000001</c:v>
                </c:pt>
                <c:pt idx="24">
                  <c:v>26.671200000000002</c:v>
                </c:pt>
                <c:pt idx="25">
                  <c:v>24.226500000000001</c:v>
                </c:pt>
                <c:pt idx="26">
                  <c:v>23.346799999999998</c:v>
                </c:pt>
                <c:pt idx="27">
                  <c:v>22.3003</c:v>
                </c:pt>
                <c:pt idx="28">
                  <c:v>21.377500000000001</c:v>
                </c:pt>
                <c:pt idx="29">
                  <c:v>22.2302</c:v>
                </c:pt>
                <c:pt idx="30">
                  <c:v>22.228099999999998</c:v>
                </c:pt>
                <c:pt idx="31">
                  <c:v>20.520400000000002</c:v>
                </c:pt>
                <c:pt idx="32">
                  <c:v>21.010400000000001</c:v>
                </c:pt>
                <c:pt idx="33">
                  <c:v>23.0014</c:v>
                </c:pt>
                <c:pt idx="34">
                  <c:v>24.5715</c:v>
                </c:pt>
              </c:numCache>
            </c:numRef>
          </c:val>
        </c:ser>
        <c:ser>
          <c:idx val="8"/>
          <c:order val="7"/>
          <c:tx>
            <c:strRef>
              <c:f>構成比②!$S$2</c:f>
              <c:strCache>
                <c:ptCount val="1"/>
                <c:pt idx="0">
                  <c:v>政府在庫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構成比②!$K$3:$K$37</c:f>
              <c:strCache>
                <c:ptCount val="35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</c:strCache>
            </c:strRef>
          </c:cat>
          <c:val>
            <c:numRef>
              <c:f>構成比②!$S$3:$S$37</c:f>
              <c:numCache>
                <c:formatCode>#,##0.0</c:formatCode>
                <c:ptCount val="35"/>
                <c:pt idx="0">
                  <c:v>-0.17809999999999998</c:v>
                </c:pt>
                <c:pt idx="1">
                  <c:v>-0.18099999999999999</c:v>
                </c:pt>
                <c:pt idx="2">
                  <c:v>-0.28129999999999999</c:v>
                </c:pt>
                <c:pt idx="3">
                  <c:v>-0.34810000000000002</c:v>
                </c:pt>
                <c:pt idx="4">
                  <c:v>0.28010000000000002</c:v>
                </c:pt>
                <c:pt idx="5">
                  <c:v>0.22559999999999999</c:v>
                </c:pt>
                <c:pt idx="6">
                  <c:v>0.26619999999999999</c:v>
                </c:pt>
                <c:pt idx="7">
                  <c:v>-8.0799999999999997E-2</c:v>
                </c:pt>
                <c:pt idx="8">
                  <c:v>-0.4607</c:v>
                </c:pt>
                <c:pt idx="9">
                  <c:v>-0.15330000000000002</c:v>
                </c:pt>
                <c:pt idx="10">
                  <c:v>7.0099999999999996E-2</c:v>
                </c:pt>
                <c:pt idx="11">
                  <c:v>-0.2155</c:v>
                </c:pt>
                <c:pt idx="12">
                  <c:v>-5.4799999999999995E-2</c:v>
                </c:pt>
                <c:pt idx="13">
                  <c:v>-0.1191</c:v>
                </c:pt>
                <c:pt idx="14">
                  <c:v>0.36030000000000001</c:v>
                </c:pt>
                <c:pt idx="15">
                  <c:v>0.111</c:v>
                </c:pt>
                <c:pt idx="16">
                  <c:v>0.25459999999999999</c:v>
                </c:pt>
                <c:pt idx="17">
                  <c:v>0.16900000000000001</c:v>
                </c:pt>
                <c:pt idx="18">
                  <c:v>-9.0200000000000002E-2</c:v>
                </c:pt>
                <c:pt idx="19">
                  <c:v>-0.1197</c:v>
                </c:pt>
                <c:pt idx="20">
                  <c:v>1.6E-2</c:v>
                </c:pt>
                <c:pt idx="21">
                  <c:v>-0.1036</c:v>
                </c:pt>
                <c:pt idx="22">
                  <c:v>-8.3599999999999994E-2</c:v>
                </c:pt>
                <c:pt idx="23">
                  <c:v>-0.1149</c:v>
                </c:pt>
                <c:pt idx="24">
                  <c:v>-5.74E-2</c:v>
                </c:pt>
                <c:pt idx="25">
                  <c:v>4.5100000000000001E-2</c:v>
                </c:pt>
                <c:pt idx="26">
                  <c:v>1.5300000000000001E-2</c:v>
                </c:pt>
                <c:pt idx="27">
                  <c:v>1.1599999999999999E-2</c:v>
                </c:pt>
                <c:pt idx="28">
                  <c:v>8.5300000000000001E-2</c:v>
                </c:pt>
                <c:pt idx="29">
                  <c:v>-3.39E-2</c:v>
                </c:pt>
                <c:pt idx="30">
                  <c:v>-5.3899999999999997E-2</c:v>
                </c:pt>
                <c:pt idx="31">
                  <c:v>4.4999999999999998E-2</c:v>
                </c:pt>
                <c:pt idx="32">
                  <c:v>1.1800000000000001E-2</c:v>
                </c:pt>
                <c:pt idx="33">
                  <c:v>-4.4899999999999995E-2</c:v>
                </c:pt>
                <c:pt idx="34">
                  <c:v>6.9900000000000004E-2</c:v>
                </c:pt>
              </c:numCache>
            </c:numRef>
          </c:val>
        </c:ser>
        <c:ser>
          <c:idx val="0"/>
          <c:order val="8"/>
          <c:tx>
            <c:strRef>
              <c:f>構成比②!$T$2</c:f>
              <c:strCache>
                <c:ptCount val="1"/>
                <c:pt idx="0">
                  <c:v>純輸出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構成比②!$K$3:$K$37</c:f>
              <c:strCache>
                <c:ptCount val="35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</c:strCache>
            </c:strRef>
          </c:cat>
          <c:val>
            <c:numRef>
              <c:f>構成比②!$T$3:$T$37</c:f>
              <c:numCache>
                <c:formatCode>#,##0.0</c:formatCode>
                <c:ptCount val="35"/>
                <c:pt idx="0">
                  <c:v>-2.2195</c:v>
                </c:pt>
                <c:pt idx="1">
                  <c:v>1.9185999999999999</c:v>
                </c:pt>
                <c:pt idx="2">
                  <c:v>1.8484</c:v>
                </c:pt>
                <c:pt idx="3">
                  <c:v>4.8668999999999993</c:v>
                </c:pt>
                <c:pt idx="4">
                  <c:v>8.0352999999999994</c:v>
                </c:pt>
                <c:pt idx="5">
                  <c:v>11.0351</c:v>
                </c:pt>
                <c:pt idx="6">
                  <c:v>13.2614</c:v>
                </c:pt>
                <c:pt idx="7">
                  <c:v>10.507299999999999</c:v>
                </c:pt>
                <c:pt idx="8">
                  <c:v>8.1616999999999997</c:v>
                </c:pt>
                <c:pt idx="9">
                  <c:v>6.1497999999999999</c:v>
                </c:pt>
                <c:pt idx="10">
                  <c:v>4.0392999999999999</c:v>
                </c:pt>
                <c:pt idx="11">
                  <c:v>7.6680000000000001</c:v>
                </c:pt>
                <c:pt idx="12">
                  <c:v>10.703200000000001</c:v>
                </c:pt>
                <c:pt idx="13">
                  <c:v>10.9811</c:v>
                </c:pt>
                <c:pt idx="14">
                  <c:v>9.8617000000000008</c:v>
                </c:pt>
                <c:pt idx="15">
                  <c:v>6.8003999999999998</c:v>
                </c:pt>
                <c:pt idx="16">
                  <c:v>2.363</c:v>
                </c:pt>
                <c:pt idx="17">
                  <c:v>5.6261000000000001</c:v>
                </c:pt>
                <c:pt idx="18">
                  <c:v>9.5625</c:v>
                </c:pt>
                <c:pt idx="19">
                  <c:v>8.0297999999999998</c:v>
                </c:pt>
                <c:pt idx="20">
                  <c:v>7.3864000000000001</c:v>
                </c:pt>
                <c:pt idx="21">
                  <c:v>3.2342</c:v>
                </c:pt>
                <c:pt idx="22">
                  <c:v>6.6973000000000003</c:v>
                </c:pt>
                <c:pt idx="23">
                  <c:v>8.2571000000000012</c:v>
                </c:pt>
                <c:pt idx="24">
                  <c:v>9.8595000000000006</c:v>
                </c:pt>
                <c:pt idx="25">
                  <c:v>7.0937000000000001</c:v>
                </c:pt>
                <c:pt idx="26">
                  <c:v>6.3677000000000001</c:v>
                </c:pt>
                <c:pt idx="27">
                  <c:v>8.6732000000000014</c:v>
                </c:pt>
                <c:pt idx="28">
                  <c:v>0.97239999999999993</c:v>
                </c:pt>
                <c:pt idx="29">
                  <c:v>1.7267000000000001</c:v>
                </c:pt>
                <c:pt idx="30">
                  <c:v>5.7633000000000001</c:v>
                </c:pt>
                <c:pt idx="31">
                  <c:v>-4.274</c:v>
                </c:pt>
                <c:pt idx="32">
                  <c:v>-9.3913999999999991</c:v>
                </c:pt>
                <c:pt idx="33">
                  <c:v>-13.634</c:v>
                </c:pt>
                <c:pt idx="34">
                  <c:v>-15.1815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6528256"/>
        <c:axId val="116530176"/>
      </c:barChart>
      <c:lineChart>
        <c:grouping val="standard"/>
        <c:varyColors val="0"/>
        <c:ser>
          <c:idx val="1"/>
          <c:order val="0"/>
          <c:tx>
            <c:strRef>
              <c:f>構成比②!$L$2</c:f>
              <c:strCache>
                <c:ptCount val="1"/>
                <c:pt idx="0">
                  <c:v>名目GDP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構成比②!$K$3:$K$37</c:f>
              <c:strCache>
                <c:ptCount val="35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</c:strCache>
            </c:strRef>
          </c:cat>
          <c:val>
            <c:numRef>
              <c:f>構成比②!$L$3:$L$37</c:f>
              <c:numCache>
                <c:formatCode>#,##0.0</c:formatCode>
                <c:ptCount val="35"/>
                <c:pt idx="0">
                  <c:v>245.38239999999999</c:v>
                </c:pt>
                <c:pt idx="1">
                  <c:v>263.67940000000004</c:v>
                </c:pt>
                <c:pt idx="2">
                  <c:v>277.25120000000004</c:v>
                </c:pt>
                <c:pt idx="3">
                  <c:v>288.53559999999999</c:v>
                </c:pt>
                <c:pt idx="4">
                  <c:v>305.99200000000002</c:v>
                </c:pt>
                <c:pt idx="5">
                  <c:v>328.6155</c:v>
                </c:pt>
                <c:pt idx="6">
                  <c:v>344.5718</c:v>
                </c:pt>
                <c:pt idx="7">
                  <c:v>358.15679999999998</c:v>
                </c:pt>
                <c:pt idx="8">
                  <c:v>384.94549999999998</c:v>
                </c:pt>
                <c:pt idx="9">
                  <c:v>414.75559999999996</c:v>
                </c:pt>
                <c:pt idx="10">
                  <c:v>446.78899999999999</c:v>
                </c:pt>
                <c:pt idx="11">
                  <c:v>475.13729999999998</c:v>
                </c:pt>
                <c:pt idx="12">
                  <c:v>487.55220000000003</c:v>
                </c:pt>
                <c:pt idx="13">
                  <c:v>490.87620000000004</c:v>
                </c:pt>
                <c:pt idx="14">
                  <c:v>495.74340000000001</c:v>
                </c:pt>
                <c:pt idx="15">
                  <c:v>501.70690000000002</c:v>
                </c:pt>
                <c:pt idx="16">
                  <c:v>511.9348</c:v>
                </c:pt>
                <c:pt idx="17">
                  <c:v>523.19830000000002</c:v>
                </c:pt>
                <c:pt idx="18">
                  <c:v>512.43859999999995</c:v>
                </c:pt>
                <c:pt idx="19">
                  <c:v>504.90320000000003</c:v>
                </c:pt>
                <c:pt idx="20">
                  <c:v>509.86</c:v>
                </c:pt>
                <c:pt idx="21">
                  <c:v>505.54320000000001</c:v>
                </c:pt>
                <c:pt idx="22">
                  <c:v>499.14699999999999</c:v>
                </c:pt>
                <c:pt idx="23">
                  <c:v>498.85480000000001</c:v>
                </c:pt>
                <c:pt idx="24">
                  <c:v>503.7253</c:v>
                </c:pt>
                <c:pt idx="25">
                  <c:v>503.90300000000002</c:v>
                </c:pt>
                <c:pt idx="26">
                  <c:v>506.68700000000001</c:v>
                </c:pt>
                <c:pt idx="27">
                  <c:v>512.97519999999997</c:v>
                </c:pt>
                <c:pt idx="28">
                  <c:v>501.20929999999998</c:v>
                </c:pt>
                <c:pt idx="29">
                  <c:v>471.13870000000003</c:v>
                </c:pt>
                <c:pt idx="30">
                  <c:v>482.38440000000003</c:v>
                </c:pt>
                <c:pt idx="31">
                  <c:v>471.31079999999997</c:v>
                </c:pt>
                <c:pt idx="32">
                  <c:v>475.11040000000003</c:v>
                </c:pt>
                <c:pt idx="33">
                  <c:v>480.12799999999999</c:v>
                </c:pt>
                <c:pt idx="34">
                  <c:v>487.98970000000003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28256"/>
        <c:axId val="116530176"/>
      </c:lineChart>
      <c:catAx>
        <c:axId val="116528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530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53017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528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21169504071064E-2"/>
          <c:y val="5.4764512595837894E-2"/>
          <c:w val="0.88082901554404147"/>
          <c:h val="0.85432639649507114"/>
        </c:manualLayout>
      </c:layout>
      <c:lineChart>
        <c:grouping val="standard"/>
        <c:varyColors val="0"/>
        <c:ser>
          <c:idx val="0"/>
          <c:order val="0"/>
          <c:tx>
            <c:strRef>
              <c:f>需要別成長率!$K$3</c:f>
              <c:strCache>
                <c:ptCount val="1"/>
                <c:pt idx="0">
                  <c:v>実質GDP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需要別成長率!$J$4:$J$37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需要別成長率!$K$4:$K$37</c:f>
              <c:numCache>
                <c:formatCode>0.0%</c:formatCode>
                <c:ptCount val="34"/>
              </c:numCache>
            </c:numRef>
          </c:val>
          <c:smooth val="0"/>
        </c:ser>
        <c:ser>
          <c:idx val="1"/>
          <c:order val="1"/>
          <c:tx>
            <c:strRef>
              <c:f>需要別成長率!$L$3</c:f>
              <c:strCache>
                <c:ptCount val="1"/>
                <c:pt idx="0">
                  <c:v>民間消費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需要別成長率!$J$4:$J$37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需要別成長率!$L$4:$L$37</c:f>
              <c:numCache>
                <c:formatCode>0.0%</c:formatCode>
                <c:ptCount val="34"/>
              </c:numCache>
            </c:numRef>
          </c:val>
          <c:smooth val="0"/>
        </c:ser>
        <c:ser>
          <c:idx val="2"/>
          <c:order val="2"/>
          <c:tx>
            <c:strRef>
              <c:f>需要別成長率!$M$3</c:f>
              <c:strCache>
                <c:ptCount val="1"/>
                <c:pt idx="0">
                  <c:v>住宅投資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需要別成長率!$J$4:$J$37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需要別成長率!$M$4:$M$37</c:f>
              <c:numCache>
                <c:formatCode>0.0%</c:formatCode>
                <c:ptCount val="34"/>
              </c:numCache>
            </c:numRef>
          </c:val>
          <c:smooth val="0"/>
        </c:ser>
        <c:ser>
          <c:idx val="3"/>
          <c:order val="3"/>
          <c:tx>
            <c:strRef>
              <c:f>需要別成長率!$N$3</c:f>
              <c:strCache>
                <c:ptCount val="1"/>
                <c:pt idx="0">
                  <c:v>設備投資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需要別成長率!$J$4:$J$37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需要別成長率!$N$4:$N$37</c:f>
              <c:numCache>
                <c:formatCode>0.0%</c:formatCode>
                <c:ptCount val="3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86368"/>
        <c:axId val="116822016"/>
      </c:lineChart>
      <c:catAx>
        <c:axId val="116586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82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22016"/>
        <c:scaling>
          <c:orientation val="minMax"/>
          <c:max val="0.2"/>
          <c:min val="-0.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586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257031480532389"/>
          <c:y val="7.2289092966223864E-2"/>
          <c:w val="0.13471502590673576"/>
          <c:h val="0.159912376779846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61005513392717E-2"/>
          <c:y val="5.458515283842795E-2"/>
          <c:w val="0.88017815055397575"/>
          <c:h val="0.85371179039301315"/>
        </c:manualLayout>
      </c:layout>
      <c:lineChart>
        <c:grouping val="standard"/>
        <c:varyColors val="0"/>
        <c:ser>
          <c:idx val="0"/>
          <c:order val="0"/>
          <c:tx>
            <c:strRef>
              <c:f>需要別成長率!$K$3</c:f>
              <c:strCache>
                <c:ptCount val="1"/>
                <c:pt idx="0">
                  <c:v>実質GDP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需要別成長率!$J$4:$J$37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需要別成長率!$K$4:$K$37</c:f>
              <c:numCache>
                <c:formatCode>0.0%</c:formatCode>
                <c:ptCount val="34"/>
              </c:numCache>
            </c:numRef>
          </c:val>
          <c:smooth val="0"/>
        </c:ser>
        <c:ser>
          <c:idx val="1"/>
          <c:order val="1"/>
          <c:tx>
            <c:strRef>
              <c:f>需要別成長率!$P$3</c:f>
              <c:strCache>
                <c:ptCount val="1"/>
                <c:pt idx="0">
                  <c:v>政府消費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需要別成長率!$J$4:$J$37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需要別成長率!$P$4:$P$37</c:f>
              <c:numCache>
                <c:formatCode>0.0%</c:formatCode>
                <c:ptCount val="34"/>
              </c:numCache>
            </c:numRef>
          </c:val>
          <c:smooth val="0"/>
        </c:ser>
        <c:ser>
          <c:idx val="3"/>
          <c:order val="2"/>
          <c:tx>
            <c:strRef>
              <c:f>需要別成長率!$Q$3</c:f>
              <c:strCache>
                <c:ptCount val="1"/>
                <c:pt idx="0">
                  <c:v>政府投資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需要別成長率!$J$4:$J$37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需要別成長率!$Q$4:$Q$37</c:f>
              <c:numCache>
                <c:formatCode>0.0%</c:formatCode>
                <c:ptCount val="3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46784"/>
        <c:axId val="118277632"/>
      </c:lineChart>
      <c:catAx>
        <c:axId val="118246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2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77632"/>
        <c:scaling>
          <c:orientation val="minMax"/>
          <c:max val="0.2"/>
          <c:min val="-0.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246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4641320722484"/>
          <c:y val="6.5502183406113537E-2"/>
          <c:w val="0.13461548184943159"/>
          <c:h val="0.120087336244541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61005513392717E-2"/>
          <c:y val="5.446634681871855E-2"/>
          <c:w val="0.88017815055397575"/>
          <c:h val="0.85403231811750691"/>
        </c:manualLayout>
      </c:layout>
      <c:lineChart>
        <c:grouping val="standard"/>
        <c:varyColors val="0"/>
        <c:ser>
          <c:idx val="0"/>
          <c:order val="0"/>
          <c:tx>
            <c:strRef>
              <c:f>需要別成長率!$K$3</c:f>
              <c:strCache>
                <c:ptCount val="1"/>
                <c:pt idx="0">
                  <c:v>実質GDP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需要別成長率!$J$4:$J$37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需要別成長率!$K$4:$K$37</c:f>
              <c:numCache>
                <c:formatCode>0.0%</c:formatCode>
                <c:ptCount val="34"/>
              </c:numCache>
            </c:numRef>
          </c:val>
          <c:smooth val="0"/>
        </c:ser>
        <c:ser>
          <c:idx val="1"/>
          <c:order val="1"/>
          <c:tx>
            <c:strRef>
              <c:f>需要別成長率!$S$3</c:f>
              <c:strCache>
                <c:ptCount val="1"/>
                <c:pt idx="0">
                  <c:v>輸出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需要別成長率!$J$4:$J$37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需要別成長率!$S$4:$S$37</c:f>
              <c:numCache>
                <c:formatCode>0.0%</c:formatCode>
                <c:ptCount val="34"/>
              </c:numCache>
            </c:numRef>
          </c:val>
          <c:smooth val="0"/>
        </c:ser>
        <c:ser>
          <c:idx val="3"/>
          <c:order val="2"/>
          <c:tx>
            <c:strRef>
              <c:f>需要別成長率!$T$3</c:f>
              <c:strCache>
                <c:ptCount val="1"/>
                <c:pt idx="0">
                  <c:v>輸入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需要別成長率!$J$4:$J$37</c:f>
              <c:strCache>
                <c:ptCount val="34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</c:strCache>
            </c:strRef>
          </c:cat>
          <c:val>
            <c:numRef>
              <c:f>需要別成長率!$T$4:$T$37</c:f>
              <c:numCache>
                <c:formatCode>0.0%</c:formatCode>
                <c:ptCount val="3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06912"/>
        <c:axId val="118008832"/>
      </c:lineChart>
      <c:catAx>
        <c:axId val="118006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0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008832"/>
        <c:scaling>
          <c:orientation val="minMax"/>
          <c:max val="0.2"/>
          <c:min val="-0.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06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355527194411843"/>
          <c:y val="0.77269449161992021"/>
          <c:w val="0.13313619084009717"/>
          <c:h val="0.119825963001180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0</xdr:rowOff>
    </xdr:from>
    <xdr:to>
      <xdr:col>8</xdr:col>
      <xdr:colOff>371475</xdr:colOff>
      <xdr:row>14</xdr:row>
      <xdr:rowOff>190500</xdr:rowOff>
    </xdr:to>
    <xdr:graphicFrame macro="">
      <xdr:nvGraphicFramePr>
        <xdr:cNvPr id="61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0.00679</cdr:x>
      <cdr:y>0.01088</cdr:y>
    </cdr:from>
    <cdr:to>
      <cdr:x>0.00679</cdr:x>
      <cdr:y>0.01088</cdr:y>
    </cdr:to>
    <cdr:grpSp>
      <cdr:nvGrpSpPr>
        <cdr:cNvPr id="38937" name="Group 1049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44690" y="47463"/>
          <a:ext cx="0" cy="0"/>
          <a:chOff x="44690" y="47463"/>
          <a:chExt cx="0" cy="0"/>
        </a:xfrm>
      </cdr:grpSpPr>
    </cdr:grpSp>
  </cdr:relSizeAnchor>
  <cdr:relSizeAnchor xmlns:cdr="http://schemas.openxmlformats.org/drawingml/2006/chartDrawing">
    <cdr:from>
      <cdr:x>0.08481</cdr:x>
      <cdr:y>0.0575</cdr:y>
    </cdr:from>
    <cdr:to>
      <cdr:x>0.90681</cdr:x>
      <cdr:y>0.9098</cdr:y>
    </cdr:to>
    <cdr:grpSp>
      <cdr:nvGrpSpPr>
        <cdr:cNvPr id="25" name="グループ化 24"/>
        <cdr:cNvGrpSpPr/>
      </cdr:nvGrpSpPr>
      <cdr:grpSpPr>
        <a:xfrm xmlns:a="http://schemas.openxmlformats.org/drawingml/2006/main">
          <a:off x="558200" y="250841"/>
          <a:ext cx="5410219" cy="3718116"/>
          <a:chOff x="0" y="0"/>
          <a:chExt cx="5458932" cy="3718135"/>
        </a:xfrm>
      </cdr:grpSpPr>
      <cdr:sp macro="" textlink="">
        <cdr:nvSpPr>
          <cdr:cNvPr id="26" name="Rectangle 103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669860" y="9520"/>
            <a:ext cx="175215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7" name="Rectangle 103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9520"/>
            <a:ext cx="384662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8" name="Rectangle 103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59408" y="9520"/>
            <a:ext cx="241931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9" name="Rectangle 103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53053" y="9520"/>
            <a:ext cx="440660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30" name="Rectangle 103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02863" y="9520"/>
            <a:ext cx="293774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31" name="Rectangle 103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407691" y="9520"/>
            <a:ext cx="203050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32" name="Rectangle 103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381651" y="0"/>
            <a:ext cx="77281" cy="370860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0.00506</cdr:x>
      <cdr:y>0.01342</cdr:y>
    </cdr:from>
    <cdr:to>
      <cdr:x>0.00506</cdr:x>
      <cdr:y>0.01342</cdr:y>
    </cdr:to>
    <cdr:grpSp>
      <cdr:nvGrpSpPr>
        <cdr:cNvPr id="39960" name="Group 1048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33304" y="58672"/>
          <a:ext cx="0" cy="0"/>
          <a:chOff x="33304" y="58672"/>
          <a:chExt cx="0" cy="0"/>
        </a:xfrm>
      </cdr:grpSpPr>
    </cdr:grpSp>
  </cdr:relSizeAnchor>
  <cdr:relSizeAnchor xmlns:cdr="http://schemas.openxmlformats.org/drawingml/2006/chartDrawing">
    <cdr:from>
      <cdr:x>0.08185</cdr:x>
      <cdr:y>0.05519</cdr:y>
    </cdr:from>
    <cdr:to>
      <cdr:x>0.9068</cdr:x>
      <cdr:y>0.90564</cdr:y>
    </cdr:to>
    <cdr:grpSp>
      <cdr:nvGrpSpPr>
        <cdr:cNvPr id="3" name="グループ化 2"/>
        <cdr:cNvGrpSpPr/>
      </cdr:nvGrpSpPr>
      <cdr:grpSpPr>
        <a:xfrm xmlns:a="http://schemas.openxmlformats.org/drawingml/2006/main">
          <a:off x="538718" y="241289"/>
          <a:ext cx="5429636" cy="3718146"/>
          <a:chOff x="527025" y="241300"/>
          <a:chExt cx="5469095" cy="3718135"/>
        </a:xfrm>
      </cdr:grpSpPr>
      <cdr:sp macro="" textlink="">
        <cdr:nvSpPr>
          <cdr:cNvPr id="10" name="Rectangle 103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196885" y="250820"/>
            <a:ext cx="175215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1" name="Rectangle 103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27025" y="250820"/>
            <a:ext cx="384662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2" name="Rectangle 103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286433" y="250820"/>
            <a:ext cx="241931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9" name="Rectangle 103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280078" y="250820"/>
            <a:ext cx="440660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20" name="Rectangle 103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329888" y="250820"/>
            <a:ext cx="293774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21" name="Rectangle 103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934716" y="250820"/>
            <a:ext cx="203050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3" name="Rectangle 103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908675" y="241300"/>
            <a:ext cx="87445" cy="370860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628650</xdr:colOff>
      <xdr:row>24</xdr:row>
      <xdr:rowOff>19050</xdr:rowOff>
    </xdr:to>
    <xdr:graphicFrame macro="">
      <xdr:nvGraphicFramePr>
        <xdr:cNvPr id="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66675</xdr:rowOff>
    </xdr:from>
    <xdr:to>
      <xdr:col>6</xdr:col>
      <xdr:colOff>638175</xdr:colOff>
      <xdr:row>48</xdr:row>
      <xdr:rowOff>95250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0.09501</cdr:x>
      <cdr:y>0.05952</cdr:y>
    </cdr:from>
    <cdr:to>
      <cdr:x>0.90554</cdr:x>
      <cdr:y>0.9049</cdr:y>
    </cdr:to>
    <cdr:grpSp>
      <cdr:nvGrpSpPr>
        <cdr:cNvPr id="3" name="グループ化 2"/>
        <cdr:cNvGrpSpPr/>
      </cdr:nvGrpSpPr>
      <cdr:grpSpPr>
        <a:xfrm xmlns:a="http://schemas.openxmlformats.org/drawingml/2006/main">
          <a:off x="555652" y="246047"/>
          <a:ext cx="4740263" cy="3494674"/>
          <a:chOff x="555652" y="246047"/>
          <a:chExt cx="4884806" cy="3494674"/>
        </a:xfrm>
      </cdr:grpSpPr>
      <cdr:sp macro="" textlink="">
        <cdr:nvSpPr>
          <cdr:cNvPr id="13" name="Rectangle 1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615106" y="246047"/>
            <a:ext cx="168972" cy="349467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4" name="Rectangle 1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55652" y="246047"/>
            <a:ext cx="325549" cy="349163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5" name="Rectangle 2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245143" y="246047"/>
            <a:ext cx="212299" cy="349467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6" name="Rectangle 2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120340" y="246047"/>
            <a:ext cx="402936" cy="349467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7" name="Rectangle 2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077856" y="246047"/>
            <a:ext cx="255627" cy="349467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8" name="Rectangle 2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11138" y="933439"/>
            <a:ext cx="203762" cy="280728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9" name="Rectangle 2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353050" y="927100"/>
            <a:ext cx="87408" cy="280728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0.09648</cdr:x>
      <cdr:y>0.05747</cdr:y>
    </cdr:from>
    <cdr:to>
      <cdr:x>0.90569</cdr:x>
      <cdr:y>0.90397</cdr:y>
    </cdr:to>
    <cdr:grpSp>
      <cdr:nvGrpSpPr>
        <cdr:cNvPr id="9" name="グループ化 8"/>
        <cdr:cNvGrpSpPr/>
      </cdr:nvGrpSpPr>
      <cdr:grpSpPr>
        <a:xfrm xmlns:a="http://schemas.openxmlformats.org/drawingml/2006/main">
          <a:off x="565168" y="238120"/>
          <a:ext cx="4740251" cy="3507367"/>
          <a:chOff x="0" y="-12700"/>
          <a:chExt cx="4896849" cy="3507374"/>
        </a:xfrm>
      </cdr:grpSpPr>
      <cdr:sp macro="" textlink="">
        <cdr:nvSpPr>
          <cdr:cNvPr id="10" name="Rectangle 1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059454" y="1044574"/>
            <a:ext cx="166346" cy="245009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1" name="Rectangle 1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0"/>
            <a:ext cx="325549" cy="349163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2" name="Rectangle 2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9491" y="0"/>
            <a:ext cx="212299" cy="349467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3" name="Rectangle 2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564688" y="0"/>
            <a:ext cx="402936" cy="349467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4" name="Rectangle 2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522204" y="0"/>
            <a:ext cx="255627" cy="349467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5" name="Rectangle 2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68774" y="1035050"/>
            <a:ext cx="190473" cy="245962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6" name="Rectangle 2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97398" y="-12700"/>
            <a:ext cx="99451" cy="350103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66675</xdr:rowOff>
    </xdr:from>
    <xdr:to>
      <xdr:col>15</xdr:col>
      <xdr:colOff>295275</xdr:colOff>
      <xdr:row>40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</xdr:row>
          <xdr:rowOff>19050</xdr:rowOff>
        </xdr:from>
        <xdr:to>
          <xdr:col>8</xdr:col>
          <xdr:colOff>438150</xdr:colOff>
          <xdr:row>5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</xdr:row>
          <xdr:rowOff>161925</xdr:rowOff>
        </xdr:from>
        <xdr:to>
          <xdr:col>8</xdr:col>
          <xdr:colOff>447675</xdr:colOff>
          <xdr:row>6</xdr:row>
          <xdr:rowOff>47625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5</xdr:row>
          <xdr:rowOff>152400</xdr:rowOff>
        </xdr:from>
        <xdr:to>
          <xdr:col>7</xdr:col>
          <xdr:colOff>657225</xdr:colOff>
          <xdr:row>7</xdr:row>
          <xdr:rowOff>47625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0.09592</cdr:x>
      <cdr:y>0.05617</cdr:y>
    </cdr:from>
    <cdr:to>
      <cdr:x>0.90407</cdr:x>
      <cdr:y>0.90455</cdr:y>
    </cdr:to>
    <cdr:grpSp>
      <cdr:nvGrpSpPr>
        <cdr:cNvPr id="2" name="グループ化 1"/>
        <cdr:cNvGrpSpPr/>
      </cdr:nvGrpSpPr>
      <cdr:grpSpPr>
        <a:xfrm xmlns:a="http://schemas.openxmlformats.org/drawingml/2006/main">
          <a:off x="561887" y="241294"/>
          <a:ext cx="4734042" cy="3644449"/>
          <a:chOff x="561887" y="241300"/>
          <a:chExt cx="4734013" cy="3644443"/>
        </a:xfrm>
      </cdr:grpSpPr>
      <cdr:sp macro="" textlink="">
        <cdr:nvSpPr>
          <cdr:cNvPr id="73730" name="Rectangle 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61887" y="253365"/>
            <a:ext cx="320163" cy="363132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73731" name="Rectangle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214526" y="253365"/>
            <a:ext cx="211800" cy="363237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73732" name="Rectangle 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71577" y="253365"/>
            <a:ext cx="380501" cy="363237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73733" name="Rectangle 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996354" y="253365"/>
            <a:ext cx="254898" cy="363237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73734" name="Rectangle 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516002" y="253365"/>
            <a:ext cx="181015" cy="363237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73746" name="Rectangle 1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610445" y="253365"/>
            <a:ext cx="161580" cy="363237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</cdr:sp>
      <cdr:sp macro="" textlink="">
        <cdr:nvSpPr>
          <cdr:cNvPr id="13" name="Rectangle 1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241925" y="241300"/>
            <a:ext cx="53975" cy="363237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333333">
              <a:alpha val="25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  <cdr:relSizeAnchor xmlns:cdr="http://schemas.openxmlformats.org/drawingml/2006/chartDrawing">
    <cdr:from>
      <cdr:x>0.13942</cdr:x>
      <cdr:y>0.43551</cdr:y>
    </cdr:from>
    <cdr:to>
      <cdr:x>0.28108</cdr:x>
      <cdr:y>0.55909</cdr:y>
    </cdr:to>
    <cdr:sp macro="" textlink="">
      <cdr:nvSpPr>
        <cdr:cNvPr id="73735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816693" y="1825222"/>
          <a:ext cx="829826" cy="517924"/>
        </a:xfrm>
        <a:prstGeom xmlns:a="http://schemas.openxmlformats.org/drawingml/2006/main" prst="borderCallout2">
          <a:avLst>
            <a:gd name="adj1" fmla="val 23644"/>
            <a:gd name="adj2" fmla="val 109167"/>
            <a:gd name="adj3" fmla="val 23644"/>
            <a:gd name="adj4" fmla="val 114954"/>
            <a:gd name="adj5" fmla="val -145163"/>
            <a:gd name="adj6" fmla="val 121838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j-lt"/>
              <a:ea typeface="ＭＳ Ｐゴシック"/>
            </a:rPr>
            <a:t>81-90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lt"/>
              <a:ea typeface="ＭＳ Ｐゴシック"/>
            </a:rPr>
            <a:t>年の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j-lt"/>
              <a:ea typeface="ＭＳ Ｐゴシック"/>
            </a:rPr>
            <a:t>成長率の平均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j-lt"/>
              <a:ea typeface="ＭＳ Ｐゴシック"/>
            </a:rPr>
            <a:t>　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lt"/>
              <a:ea typeface="ＭＳ Ｐゴシック"/>
            </a:rPr>
            <a:t>4.68%</a:t>
          </a:r>
        </a:p>
      </cdr:txBody>
    </cdr:sp>
  </cdr:relSizeAnchor>
  <cdr:relSizeAnchor xmlns:cdr="http://schemas.openxmlformats.org/drawingml/2006/chartDrawing">
    <cdr:from>
      <cdr:x>0.31733</cdr:x>
      <cdr:y>0.63498</cdr:y>
    </cdr:from>
    <cdr:to>
      <cdr:x>0.459</cdr:x>
      <cdr:y>0.76364</cdr:y>
    </cdr:to>
    <cdr:sp macro="" textlink="">
      <cdr:nvSpPr>
        <cdr:cNvPr id="73736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1858855" y="2727731"/>
          <a:ext cx="829885" cy="552695"/>
        </a:xfrm>
        <a:prstGeom xmlns:a="http://schemas.openxmlformats.org/drawingml/2006/main" prst="borderCallout2">
          <a:avLst>
            <a:gd name="adj1" fmla="val 23495"/>
            <a:gd name="adj2" fmla="val 109167"/>
            <a:gd name="adj3" fmla="val 23495"/>
            <a:gd name="adj4" fmla="val 114042"/>
            <a:gd name="adj5" fmla="val -119917"/>
            <a:gd name="adj6" fmla="val 121643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91-02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年の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成長率の平均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　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1.01%</a:t>
          </a:r>
        </a:p>
      </cdr:txBody>
    </cdr:sp>
  </cdr:relSizeAnchor>
  <cdr:relSizeAnchor xmlns:cdr="http://schemas.openxmlformats.org/drawingml/2006/chartDrawing">
    <cdr:from>
      <cdr:x>0.63577</cdr:x>
      <cdr:y>0.60904</cdr:y>
    </cdr:from>
    <cdr:to>
      <cdr:x>0.78211</cdr:x>
      <cdr:y>0.75222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724272" y="2616287"/>
          <a:ext cx="857241" cy="6150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36000" rIns="36000"/>
        <a:lstStyle xmlns:a="http://schemas.openxmlformats.org/drawingml/2006/main"/>
        <a:p xmlns:a="http://schemas.openxmlformats.org/drawingml/2006/main">
          <a:pPr rtl="0"/>
          <a:r>
            <a:rPr lang="en-US" altLang="ja-JP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03-07</a:t>
          </a:r>
          <a:r>
            <a:rPr lang="ja-JP" altLang="ja-JP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年の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rtl="0"/>
          <a:r>
            <a:rPr lang="ja-JP" altLang="ja-JP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成長率の平均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rtl="0"/>
          <a:r>
            <a:rPr lang="ja-JP" altLang="ja-JP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lang="en-US" altLang="ja-JP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1.85%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ja-JP" sz="10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0.75122</cdr:x>
      <cdr:y>0.42728</cdr:y>
    </cdr:from>
    <cdr:to>
      <cdr:x>0.76261</cdr:x>
      <cdr:y>0.60682</cdr:y>
    </cdr:to>
    <cdr:cxnSp macro="">
      <cdr:nvCxnSpPr>
        <cdr:cNvPr id="6" name="直線コネクタ 5"/>
        <cdr:cNvCxnSpPr/>
      </cdr:nvCxnSpPr>
      <cdr:spPr>
        <a:xfrm xmlns:a="http://schemas.openxmlformats.org/drawingml/2006/main" flipV="1">
          <a:off x="4400529" y="1835499"/>
          <a:ext cx="66721" cy="77126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0.33875</cdr:x>
      <cdr:y>0.25905</cdr:y>
    </cdr:from>
    <cdr:to>
      <cdr:x>0.4065</cdr:x>
      <cdr:y>0.47894</cdr:y>
    </cdr:to>
    <cdr:sp macro="" textlink="">
      <cdr:nvSpPr>
        <cdr:cNvPr id="15" name="Freeform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1984375" y="1112839"/>
          <a:ext cx="396875" cy="944562"/>
        </a:xfrm>
        <a:custGeom xmlns:a="http://schemas.openxmlformats.org/drawingml/2006/main">
          <a:avLst/>
          <a:gdLst>
            <a:gd name="T0" fmla="*/ 0 w 408"/>
            <a:gd name="T1" fmla="*/ 0 h 771"/>
            <a:gd name="T2" fmla="*/ 2147483647 w 408"/>
            <a:gd name="T3" fmla="*/ 2147483647 h 771"/>
            <a:gd name="T4" fmla="*/ 2147483647 w 408"/>
            <a:gd name="T5" fmla="*/ 2147483647 h 77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08" h="771">
              <a:moveTo>
                <a:pt x="0" y="0"/>
              </a:moveTo>
              <a:cubicBezTo>
                <a:pt x="125" y="26"/>
                <a:pt x="250" y="53"/>
                <a:pt x="318" y="182"/>
              </a:cubicBezTo>
              <a:cubicBezTo>
                <a:pt x="386" y="311"/>
                <a:pt x="397" y="541"/>
                <a:pt x="408" y="771"/>
              </a:cubicBezTo>
            </a:path>
          </a:pathLst>
        </a:custGeom>
        <a:noFill xmlns:a="http://schemas.openxmlformats.org/drawingml/2006/main"/>
        <a:ln xmlns:a="http://schemas.openxmlformats.org/drawingml/2006/main" w="9525" cap="flat" cmpd="sng">
          <a:solidFill>
            <a:schemeClr val="tx1"/>
          </a:solidFill>
          <a:prstDash val="dash"/>
          <a:round/>
          <a:headEnd/>
          <a:tailEnd type="arrow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0.35285</cdr:x>
      <cdr:y>0.07317</cdr:y>
    </cdr:from>
    <cdr:to>
      <cdr:x>0.63252</cdr:x>
      <cdr:y>0.20621</cdr:y>
    </cdr:to>
    <cdr:sp macro="" textlink="">
      <cdr:nvSpPr>
        <cdr:cNvPr id="1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6925" y="314325"/>
          <a:ext cx="1638300" cy="571500"/>
        </a:xfrm>
        <a:prstGeom xmlns:a="http://schemas.openxmlformats.org/drawingml/2006/main" prst="wedgeRoundRectCallout">
          <a:avLst>
            <a:gd name="adj1" fmla="val -38713"/>
            <a:gd name="adj2" fmla="val 106120"/>
            <a:gd name="adj3" fmla="val 16667"/>
          </a:avLst>
        </a:prstGeom>
        <a:solidFill xmlns:a="http://schemas.openxmlformats.org/drawingml/2006/main">
          <a:srgbClr val="FFFFCC"/>
        </a:solidFill>
        <a:ln xmlns:a="http://schemas.openxmlformats.org/drawingml/2006/main" w="9525">
          <a:solidFill>
            <a:schemeClr val="tx1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 xmlns:a="http://schemas.openxmlformats.org/drawingml/2006/main"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ja-JP" altLang="en-US" sz="1000"/>
            <a:t>バブル崩壊後、日本経済の成長力は（構造的に）　低下したのか？</a:t>
          </a:r>
        </a:p>
      </cdr:txBody>
    </cdr:sp>
  </cdr:relSizeAnchor>
  <cdr:relSizeAnchor xmlns:cdr="http://schemas.openxmlformats.org/drawingml/2006/chartDrawing">
    <cdr:from>
      <cdr:x>0.64092</cdr:x>
      <cdr:y>0.43237</cdr:y>
    </cdr:from>
    <cdr:to>
      <cdr:x>0.66992</cdr:x>
      <cdr:y>0.48041</cdr:y>
    </cdr:to>
    <cdr:sp macro="" textlink="">
      <cdr:nvSpPr>
        <cdr:cNvPr id="17" name="Freeform 9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3754438" y="1857374"/>
          <a:ext cx="169862" cy="206375"/>
        </a:xfrm>
        <a:custGeom xmlns:a="http://schemas.openxmlformats.org/drawingml/2006/main">
          <a:avLst/>
          <a:gdLst>
            <a:gd name="T0" fmla="*/ 0 w 272"/>
            <a:gd name="T1" fmla="*/ 2147483647 h 272"/>
            <a:gd name="T2" fmla="*/ 2147483647 w 272"/>
            <a:gd name="T3" fmla="*/ 2147483647 h 272"/>
            <a:gd name="T4" fmla="*/ 2147483647 w 272"/>
            <a:gd name="T5" fmla="*/ 0 h 27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72" h="272">
              <a:moveTo>
                <a:pt x="0" y="272"/>
              </a:moveTo>
              <a:cubicBezTo>
                <a:pt x="23" y="181"/>
                <a:pt x="46" y="91"/>
                <a:pt x="91" y="46"/>
              </a:cubicBezTo>
              <a:cubicBezTo>
                <a:pt x="136" y="1"/>
                <a:pt x="204" y="0"/>
                <a:pt x="272" y="0"/>
              </a:cubicBezTo>
            </a:path>
          </a:pathLst>
        </a:custGeom>
        <a:noFill xmlns:a="http://schemas.openxmlformats.org/drawingml/2006/main"/>
        <a:ln xmlns:a="http://schemas.openxmlformats.org/drawingml/2006/main" w="9525" cap="flat" cmpd="sng">
          <a:solidFill>
            <a:schemeClr val="tx1"/>
          </a:solidFill>
          <a:prstDash val="dash"/>
          <a:round/>
          <a:headEnd/>
          <a:tailEnd type="arrow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 xmlns:a="http://schemas.openxmlformats.org/drawingml/2006/main">
          <a:endParaRPr lang="ja-JP" altLang="en-US" sz="1000"/>
        </a:p>
      </cdr:txBody>
    </cdr:sp>
  </cdr:relSizeAnchor>
  <cdr:relSizeAnchor xmlns:cdr="http://schemas.openxmlformats.org/drawingml/2006/chartDrawing">
    <cdr:from>
      <cdr:x>0.65203</cdr:x>
      <cdr:y>0.09645</cdr:y>
    </cdr:from>
    <cdr:to>
      <cdr:x>0.8748</cdr:x>
      <cdr:y>0.23503</cdr:y>
    </cdr:to>
    <cdr:sp macro="" textlink="">
      <cdr:nvSpPr>
        <cdr:cNvPr id="18" name="AutoShap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9525" y="414338"/>
          <a:ext cx="1304925" cy="595312"/>
        </a:xfrm>
        <a:prstGeom xmlns:a="http://schemas.openxmlformats.org/drawingml/2006/main" prst="wedgeRoundRectCallout">
          <a:avLst>
            <a:gd name="adj1" fmla="val -50872"/>
            <a:gd name="adj2" fmla="val 196128"/>
            <a:gd name="adj3" fmla="val 16667"/>
          </a:avLst>
        </a:prstGeom>
        <a:solidFill xmlns:a="http://schemas.openxmlformats.org/drawingml/2006/main">
          <a:srgbClr val="FFFFCC"/>
        </a:solidFill>
        <a:ln xmlns:a="http://schemas.openxmlformats.org/drawingml/2006/main" w="9525">
          <a:solidFill>
            <a:schemeClr val="tx1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 xmlns:a="http://schemas.openxmlformats.org/drawingml/2006/main"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ja-JP" altLang="en-US" sz="1000"/>
            <a:t>構造改革によって、日本経済の成長力は上昇したのか？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0.10151</cdr:x>
      <cdr:y>0.01326</cdr:y>
    </cdr:from>
    <cdr:to>
      <cdr:x>0.24485</cdr:x>
      <cdr:y>0.06632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085" y="50800"/>
          <a:ext cx="457378" cy="190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（兆円）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19050</xdr:colOff>
      <xdr:row>23</xdr:row>
      <xdr:rowOff>133350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5</xdr:col>
      <xdr:colOff>542925</xdr:colOff>
      <xdr:row>47</xdr:row>
      <xdr:rowOff>161925</xdr:rowOff>
    </xdr:to>
    <xdr:graphicFrame macro="">
      <xdr:nvGraphicFramePr>
        <xdr:cNvPr id="10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47625</xdr:rowOff>
    </xdr:from>
    <xdr:to>
      <xdr:col>4</xdr:col>
      <xdr:colOff>180975</xdr:colOff>
      <xdr:row>5</xdr:row>
      <xdr:rowOff>152400</xdr:rowOff>
    </xdr:to>
    <xdr:sp macro="" textlink="">
      <xdr:nvSpPr>
        <xdr:cNvPr id="2050" name="AutoShape 2"/>
        <xdr:cNvSpPr>
          <a:spLocks/>
        </xdr:cNvSpPr>
      </xdr:nvSpPr>
      <xdr:spPr bwMode="auto">
        <a:xfrm>
          <a:off x="3876675" y="723900"/>
          <a:ext cx="104775" cy="762000"/>
        </a:xfrm>
        <a:prstGeom prst="rightBrace">
          <a:avLst>
            <a:gd name="adj1" fmla="val 60606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95250</xdr:colOff>
      <xdr:row>6</xdr:row>
      <xdr:rowOff>57150</xdr:rowOff>
    </xdr:from>
    <xdr:to>
      <xdr:col>4</xdr:col>
      <xdr:colOff>190500</xdr:colOff>
      <xdr:row>8</xdr:row>
      <xdr:rowOff>190500</xdr:rowOff>
    </xdr:to>
    <xdr:sp macro="" textlink="">
      <xdr:nvSpPr>
        <xdr:cNvPr id="2051" name="AutoShape 3"/>
        <xdr:cNvSpPr>
          <a:spLocks/>
        </xdr:cNvSpPr>
      </xdr:nvSpPr>
      <xdr:spPr bwMode="auto">
        <a:xfrm>
          <a:off x="3895725" y="1609725"/>
          <a:ext cx="95250" cy="571500"/>
        </a:xfrm>
        <a:prstGeom prst="rightBrace">
          <a:avLst>
            <a:gd name="adj1" fmla="val 50000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104775</xdr:colOff>
      <xdr:row>9</xdr:row>
      <xdr:rowOff>38100</xdr:rowOff>
    </xdr:from>
    <xdr:to>
      <xdr:col>4</xdr:col>
      <xdr:colOff>200025</xdr:colOff>
      <xdr:row>10</xdr:row>
      <xdr:rowOff>133350</xdr:rowOff>
    </xdr:to>
    <xdr:sp macro="" textlink="">
      <xdr:nvSpPr>
        <xdr:cNvPr id="2052" name="AutoShape 4"/>
        <xdr:cNvSpPr>
          <a:spLocks/>
        </xdr:cNvSpPr>
      </xdr:nvSpPr>
      <xdr:spPr bwMode="auto">
        <a:xfrm>
          <a:off x="3905250" y="2247900"/>
          <a:ext cx="95250" cy="314325"/>
        </a:xfrm>
        <a:prstGeom prst="rightBrace">
          <a:avLst>
            <a:gd name="adj1" fmla="val 27500"/>
            <a:gd name="adj2" fmla="val 2424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38</xdr:row>
      <xdr:rowOff>0</xdr:rowOff>
    </xdr:from>
    <xdr:to>
      <xdr:col>8</xdr:col>
      <xdr:colOff>66675</xdr:colOff>
      <xdr:row>63</xdr:row>
      <xdr:rowOff>76200</xdr:rowOff>
    </xdr:to>
    <xdr:graphicFrame macro="">
      <xdr:nvGraphicFramePr>
        <xdr:cNvPr id="81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41</xdr:row>
      <xdr:rowOff>95250</xdr:rowOff>
    </xdr:from>
    <xdr:to>
      <xdr:col>13</xdr:col>
      <xdr:colOff>533400</xdr:colOff>
      <xdr:row>60</xdr:row>
      <xdr:rowOff>161925</xdr:rowOff>
    </xdr:to>
    <xdr:graphicFrame macro="">
      <xdr:nvGraphicFramePr>
        <xdr:cNvPr id="819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552450</xdr:colOff>
      <xdr:row>40</xdr:row>
      <xdr:rowOff>47625</xdr:rowOff>
    </xdr:from>
    <xdr:to>
      <xdr:col>22</xdr:col>
      <xdr:colOff>257175</xdr:colOff>
      <xdr:row>62</xdr:row>
      <xdr:rowOff>123825</xdr:rowOff>
    </xdr:to>
    <xdr:graphicFrame macro="">
      <xdr:nvGraphicFramePr>
        <xdr:cNvPr id="8199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0.87906</cdr:x>
      <cdr:y>0.69393</cdr:y>
    </cdr:from>
    <cdr:to>
      <cdr:x>0.99069</cdr:x>
      <cdr:y>0.73746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9487" y="3037023"/>
          <a:ext cx="570988" cy="190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民間消費</a:t>
          </a:r>
        </a:p>
      </cdr:txBody>
    </cdr:sp>
  </cdr:relSizeAnchor>
  <cdr:relSizeAnchor xmlns:cdr="http://schemas.openxmlformats.org/drawingml/2006/chartDrawing">
    <cdr:from>
      <cdr:x>0.87906</cdr:x>
      <cdr:y>0.44962</cdr:y>
    </cdr:from>
    <cdr:to>
      <cdr:x>0.99069</cdr:x>
      <cdr:y>0.49315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9487" y="1968911"/>
          <a:ext cx="570988" cy="190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住宅投資</a:t>
          </a:r>
        </a:p>
      </cdr:txBody>
    </cdr:sp>
  </cdr:relSizeAnchor>
  <cdr:relSizeAnchor xmlns:cdr="http://schemas.openxmlformats.org/drawingml/2006/chartDrawing">
    <cdr:from>
      <cdr:x>0.87906</cdr:x>
      <cdr:y>0.36916</cdr:y>
    </cdr:from>
    <cdr:to>
      <cdr:x>0.99069</cdr:x>
      <cdr:y>0.41269</cdr:y>
    </cdr:to>
    <cdr:sp macro="" textlink="">
      <cdr:nvSpPr>
        <cdr:cNvPr id="92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9487" y="1617151"/>
          <a:ext cx="570988" cy="190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</a:t>
          </a:r>
        </a:p>
      </cdr:txBody>
    </cdr:sp>
  </cdr:relSizeAnchor>
  <cdr:relSizeAnchor xmlns:cdr="http://schemas.openxmlformats.org/drawingml/2006/chartDrawing">
    <cdr:from>
      <cdr:x>0.87906</cdr:x>
      <cdr:y>0.23539</cdr:y>
    </cdr:from>
    <cdr:to>
      <cdr:x>0.99069</cdr:x>
      <cdr:y>0.27892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9487" y="1032308"/>
          <a:ext cx="570988" cy="190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政府消費</a:t>
          </a:r>
        </a:p>
      </cdr:txBody>
    </cdr:sp>
  </cdr:relSizeAnchor>
  <cdr:relSizeAnchor xmlns:cdr="http://schemas.openxmlformats.org/drawingml/2006/chartDrawing">
    <cdr:from>
      <cdr:x>0.87906</cdr:x>
      <cdr:y>0.14491</cdr:y>
    </cdr:from>
    <cdr:to>
      <cdr:x>0.99069</cdr:x>
      <cdr:y>0.18844</cdr:y>
    </cdr:to>
    <cdr:sp macro="" textlink="">
      <cdr:nvSpPr>
        <cdr:cNvPr id="92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9487" y="636711"/>
          <a:ext cx="570988" cy="190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政府投資</a:t>
          </a:r>
        </a:p>
      </cdr:txBody>
    </cdr:sp>
  </cdr:relSizeAnchor>
  <cdr:relSizeAnchor xmlns:cdr="http://schemas.openxmlformats.org/drawingml/2006/chartDrawing">
    <cdr:from>
      <cdr:x>0.87906</cdr:x>
      <cdr:y>0.11581</cdr:y>
    </cdr:from>
    <cdr:to>
      <cdr:x>0.96665</cdr:x>
      <cdr:y>0.15934</cdr:y>
    </cdr:to>
    <cdr:sp macro="" textlink="">
      <cdr:nvSpPr>
        <cdr:cNvPr id="92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9487" y="509479"/>
          <a:ext cx="448006" cy="190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純輸出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0.80003</cdr:x>
      <cdr:y>0.06936</cdr:y>
    </cdr:from>
    <cdr:to>
      <cdr:x>0.89034</cdr:x>
      <cdr:y>0.15434</cdr:y>
    </cdr:to>
    <cdr:sp macro="" textlink="">
      <cdr:nvSpPr>
        <cdr:cNvPr id="7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3088" y="266913"/>
          <a:ext cx="504939" cy="327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名目</a:t>
          </a:r>
          <a:r>
            <a:rPr lang="en-US" altLang="ja-JP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GDP</a:t>
          </a:r>
        </a:p>
        <a:p xmlns:a="http://schemas.openxmlformats.org/drawingml/2006/main">
          <a:pPr algn="ctr" rtl="0">
            <a:defRPr sz="1000"/>
          </a:pPr>
          <a:r>
            <a:rPr lang="en-US" altLang="ja-JP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488.0</a:t>
          </a:r>
        </a:p>
      </cdr:txBody>
    </cdr:sp>
  </cdr:relSizeAnchor>
  <cdr:relSizeAnchor xmlns:cdr="http://schemas.openxmlformats.org/drawingml/2006/chartDrawing">
    <cdr:from>
      <cdr:x>0.83819</cdr:x>
      <cdr:y>0.71579</cdr:y>
    </cdr:from>
    <cdr:to>
      <cdr:x>0.97957</cdr:x>
      <cdr:y>0.76068</cdr:y>
    </cdr:to>
    <cdr:sp macro="" textlink="">
      <cdr:nvSpPr>
        <cdr:cNvPr id="737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6467" y="2754431"/>
          <a:ext cx="790473" cy="172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民間消費 </a:t>
          </a:r>
          <a:r>
            <a:rPr lang="en-US" altLang="ja-JP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295.8</a:t>
          </a:r>
        </a:p>
      </cdr:txBody>
    </cdr:sp>
  </cdr:relSizeAnchor>
  <cdr:relSizeAnchor xmlns:cdr="http://schemas.openxmlformats.org/drawingml/2006/chartDrawing">
    <cdr:from>
      <cdr:x>0.8416</cdr:x>
      <cdr:y>0.45054</cdr:y>
    </cdr:from>
    <cdr:to>
      <cdr:x>0.97237</cdr:x>
      <cdr:y>0.49543</cdr:y>
    </cdr:to>
    <cdr:sp macro="" textlink="">
      <cdr:nvSpPr>
        <cdr:cNvPr id="737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537" y="1733737"/>
          <a:ext cx="731162" cy="172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住宅投資 </a:t>
          </a:r>
          <a:r>
            <a:rPr lang="en-US" altLang="ja-JP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15.0</a:t>
          </a:r>
        </a:p>
      </cdr:txBody>
    </cdr:sp>
  </cdr:relSizeAnchor>
  <cdr:relSizeAnchor xmlns:cdr="http://schemas.openxmlformats.org/drawingml/2006/chartDrawing">
    <cdr:from>
      <cdr:x>0.8433</cdr:x>
      <cdr:y>0.39381</cdr:y>
    </cdr:from>
    <cdr:to>
      <cdr:x>0.97407</cdr:x>
      <cdr:y>0.4387</cdr:y>
    </cdr:to>
    <cdr:sp macro="" textlink="">
      <cdr:nvSpPr>
        <cdr:cNvPr id="737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042" y="1515411"/>
          <a:ext cx="731162" cy="172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 </a:t>
          </a:r>
          <a:r>
            <a:rPr lang="en-US" altLang="ja-JP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69.4</a:t>
          </a:r>
        </a:p>
      </cdr:txBody>
    </cdr:sp>
  </cdr:relSizeAnchor>
  <cdr:relSizeAnchor xmlns:cdr="http://schemas.openxmlformats.org/drawingml/2006/chartDrawing">
    <cdr:from>
      <cdr:x>0.8433</cdr:x>
      <cdr:y>0.25936</cdr:y>
    </cdr:from>
    <cdr:to>
      <cdr:x>0.98468</cdr:x>
      <cdr:y>0.30425</cdr:y>
    </cdr:to>
    <cdr:sp macro="" textlink="">
      <cdr:nvSpPr>
        <cdr:cNvPr id="737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026" y="998028"/>
          <a:ext cx="790473" cy="172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政府消費 </a:t>
          </a:r>
          <a:r>
            <a:rPr lang="en-US" altLang="ja-JP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100.8</a:t>
          </a:r>
        </a:p>
      </cdr:txBody>
    </cdr:sp>
  </cdr:relSizeAnchor>
  <cdr:relSizeAnchor xmlns:cdr="http://schemas.openxmlformats.org/drawingml/2006/chartDrawing">
    <cdr:from>
      <cdr:x>0.8416</cdr:x>
      <cdr:y>0.19017</cdr:y>
    </cdr:from>
    <cdr:to>
      <cdr:x>0.97237</cdr:x>
      <cdr:y>0.23506</cdr:y>
    </cdr:to>
    <cdr:sp macro="" textlink="">
      <cdr:nvSpPr>
        <cdr:cNvPr id="7373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537" y="731782"/>
          <a:ext cx="731162" cy="172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政府投資 </a:t>
          </a:r>
          <a:r>
            <a:rPr lang="en-US" altLang="ja-JP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24.6</a:t>
          </a:r>
        </a:p>
      </cdr:txBody>
    </cdr:sp>
  </cdr:relSizeAnchor>
  <cdr:relSizeAnchor xmlns:cdr="http://schemas.openxmlformats.org/drawingml/2006/chartDrawing">
    <cdr:from>
      <cdr:x>0.85352</cdr:x>
      <cdr:y>0.89114</cdr:y>
    </cdr:from>
    <cdr:to>
      <cdr:x>0.97368</cdr:x>
      <cdr:y>0.93603</cdr:y>
    </cdr:to>
    <cdr:sp macro="" textlink="">
      <cdr:nvSpPr>
        <cdr:cNvPr id="7373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2188" y="3429181"/>
          <a:ext cx="671851" cy="172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純輸出 </a:t>
          </a:r>
          <a:r>
            <a:rPr lang="en-US" altLang="ja-JP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-15.2</a:t>
          </a:r>
        </a:p>
      </cdr:txBody>
    </cdr:sp>
  </cdr:relSizeAnchor>
  <cdr:relSizeAnchor xmlns:cdr="http://schemas.openxmlformats.org/drawingml/2006/chartDrawing">
    <cdr:from>
      <cdr:x>0.06318</cdr:x>
      <cdr:y>0.01235</cdr:y>
    </cdr:from>
    <cdr:to>
      <cdr:x>0.14091</cdr:x>
      <cdr:y>0.06184</cdr:y>
    </cdr:to>
    <cdr:sp macro="" textlink="">
      <cdr:nvSpPr>
        <cdr:cNvPr id="7373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107" y="50800"/>
          <a:ext cx="457505" cy="190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（兆円）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123825</xdr:colOff>
      <xdr:row>25</xdr:row>
      <xdr:rowOff>66675</xdr:rowOff>
    </xdr:to>
    <xdr:graphicFrame macro="">
      <xdr:nvGraphicFramePr>
        <xdr:cNvPr id="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8</xdr:col>
      <xdr:colOff>123825</xdr:colOff>
      <xdr:row>50</xdr:row>
      <xdr:rowOff>161925</xdr:rowOff>
    </xdr:to>
    <xdr:graphicFrame macro="">
      <xdr:nvGraphicFramePr>
        <xdr:cNvPr id="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51</xdr:row>
      <xdr:rowOff>85725</xdr:rowOff>
    </xdr:from>
    <xdr:to>
      <xdr:col>8</xdr:col>
      <xdr:colOff>123825</xdr:colOff>
      <xdr:row>77</xdr:row>
      <xdr:rowOff>0</xdr:rowOff>
    </xdr:to>
    <xdr:graphicFrame macro="">
      <xdr:nvGraphicFramePr>
        <xdr:cNvPr id="1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0.05543</cdr:y>
    </cdr:from>
    <cdr:to>
      <cdr:x>0.9068</cdr:x>
      <cdr:y>0.9096</cdr:y>
    </cdr:to>
    <cdr:grpSp>
      <cdr:nvGrpSpPr>
        <cdr:cNvPr id="20" name="グループ化 19"/>
        <cdr:cNvGrpSpPr/>
      </cdr:nvGrpSpPr>
      <cdr:grpSpPr>
        <a:xfrm xmlns:a="http://schemas.openxmlformats.org/drawingml/2006/main">
          <a:off x="548459" y="241283"/>
          <a:ext cx="5419895" cy="3718138"/>
          <a:chOff x="0" y="0"/>
          <a:chExt cx="5468755" cy="3718135"/>
        </a:xfrm>
      </cdr:grpSpPr>
      <cdr:sp macro="" textlink="">
        <cdr:nvSpPr>
          <cdr:cNvPr id="21" name="Rectangle 103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669860" y="9520"/>
            <a:ext cx="175215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2" name="Rectangle 103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9520"/>
            <a:ext cx="384662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3" name="Rectangle 103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59408" y="9520"/>
            <a:ext cx="241931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4" name="Rectangle 103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53053" y="9520"/>
            <a:ext cx="440660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5" name="Rectangle 103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02863" y="9520"/>
            <a:ext cx="293774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6" name="Rectangle 103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407691" y="9520"/>
            <a:ext cx="203050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7" name="Rectangle 103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381650" y="0"/>
            <a:ext cx="87105" cy="370860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5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F24" sqref="F24"/>
    </sheetView>
  </sheetViews>
  <sheetFormatPr defaultColWidth="12.875" defaultRowHeight="17.25"/>
  <cols>
    <col min="1" max="1" width="6.75" style="3" bestFit="1" customWidth="1"/>
    <col min="2" max="4" width="11.875" style="2" customWidth="1"/>
    <col min="5" max="5" width="12.875" style="2" hidden="1" customWidth="1"/>
    <col min="6" max="16384" width="12.875" style="2"/>
  </cols>
  <sheetData>
    <row r="1" spans="1:5" ht="31.5">
      <c r="A1" s="25"/>
      <c r="B1" s="4" t="s">
        <v>68</v>
      </c>
      <c r="C1" s="4" t="s">
        <v>67</v>
      </c>
      <c r="D1" s="21" t="s">
        <v>88</v>
      </c>
      <c r="E1" s="6" t="s">
        <v>87</v>
      </c>
    </row>
    <row r="2" spans="1:5" s="23" customFormat="1" ht="27.75" thickBot="1">
      <c r="A2" s="24"/>
      <c r="B2" s="26" t="s">
        <v>70</v>
      </c>
      <c r="C2" s="46" t="s">
        <v>168</v>
      </c>
      <c r="D2" s="47" t="s">
        <v>169</v>
      </c>
      <c r="E2" s="22" t="s">
        <v>86</v>
      </c>
    </row>
    <row r="3" spans="1:5" ht="18" thickTop="1">
      <c r="A3" s="6">
        <v>1995</v>
      </c>
      <c r="B3" s="7">
        <f>名目05!B34/1000</f>
        <v>501.70690000000002</v>
      </c>
      <c r="C3" s="7">
        <f>実質05!B34/1000</f>
        <v>455.4579</v>
      </c>
      <c r="D3" s="7">
        <f t="shared" ref="D3:D20" si="0">B3/C3*100</f>
        <v>110.15439626801951</v>
      </c>
      <c r="E3" s="10"/>
    </row>
    <row r="4" spans="1:5">
      <c r="A4" s="6">
        <v>1996</v>
      </c>
      <c r="B4" s="7">
        <f>名目05!B35/1000</f>
        <v>511.9348</v>
      </c>
      <c r="C4" s="7">
        <f>実質05!B35/1000</f>
        <v>467.34559999999999</v>
      </c>
      <c r="D4" s="7">
        <f t="shared" si="0"/>
        <v>109.54094785529168</v>
      </c>
      <c r="E4" s="11" t="e">
        <f>(D3-#REF!)/#REF!*100</f>
        <v>#REF!</v>
      </c>
    </row>
    <row r="5" spans="1:5">
      <c r="A5" s="6">
        <v>1997</v>
      </c>
      <c r="B5" s="7">
        <f>名目05!B36/1000</f>
        <v>523.19830000000002</v>
      </c>
      <c r="C5" s="7">
        <f>実質05!B36/1000</f>
        <v>474.80270000000002</v>
      </c>
      <c r="D5" s="7">
        <f t="shared" si="0"/>
        <v>110.19278112782425</v>
      </c>
      <c r="E5" s="11">
        <f t="shared" ref="E5:E15" si="1">(D4-D3)/D3*100</f>
        <v>-0.55689871081970888</v>
      </c>
    </row>
    <row r="6" spans="1:5">
      <c r="A6" s="6">
        <v>1998</v>
      </c>
      <c r="B6" s="7">
        <f>名目05!B37/1000</f>
        <v>512.43859999999995</v>
      </c>
      <c r="C6" s="7">
        <f>実質05!B37/1000</f>
        <v>465.29169999999999</v>
      </c>
      <c r="D6" s="7">
        <f t="shared" si="0"/>
        <v>110.13276187819383</v>
      </c>
      <c r="E6" s="11">
        <f t="shared" si="1"/>
        <v>0.59505900331780082</v>
      </c>
    </row>
    <row r="7" spans="1:5">
      <c r="A7" s="6">
        <v>1999</v>
      </c>
      <c r="B7" s="7">
        <f>名目05!B38/1000</f>
        <v>504.90320000000003</v>
      </c>
      <c r="C7" s="7">
        <f>実質05!B38/1000</f>
        <v>464.36420000000004</v>
      </c>
      <c r="D7" s="7">
        <f t="shared" si="0"/>
        <v>108.73000114995945</v>
      </c>
      <c r="E7" s="11">
        <f t="shared" si="1"/>
        <v>-5.446749688692578E-2</v>
      </c>
    </row>
    <row r="8" spans="1:5">
      <c r="A8" s="6">
        <v>2000</v>
      </c>
      <c r="B8" s="7">
        <f>名目05!B39/1000</f>
        <v>509.86</v>
      </c>
      <c r="C8" s="7">
        <f>実質05!B39/1000</f>
        <v>474.84719999999999</v>
      </c>
      <c r="D8" s="7">
        <f t="shared" si="0"/>
        <v>107.37348772405102</v>
      </c>
      <c r="E8" s="11">
        <f t="shared" si="1"/>
        <v>-1.2736997640954728</v>
      </c>
    </row>
    <row r="9" spans="1:5">
      <c r="A9" s="6">
        <v>2001</v>
      </c>
      <c r="B9" s="7">
        <f>名目05!B40/1000</f>
        <v>505.54320000000001</v>
      </c>
      <c r="C9" s="7">
        <f>実質05!B40/1000</f>
        <v>476.5351</v>
      </c>
      <c r="D9" s="7">
        <f t="shared" si="0"/>
        <v>106.08729556332787</v>
      </c>
      <c r="E9" s="11">
        <f t="shared" si="1"/>
        <v>-1.2475980976377812</v>
      </c>
    </row>
    <row r="10" spans="1:5">
      <c r="A10" s="6">
        <v>2002</v>
      </c>
      <c r="B10" s="7">
        <f>名目05!B41/1000</f>
        <v>499.14699999999999</v>
      </c>
      <c r="C10" s="7">
        <f>実質05!B41/1000</f>
        <v>477.91490000000005</v>
      </c>
      <c r="D10" s="7">
        <f t="shared" si="0"/>
        <v>104.4426528656043</v>
      </c>
      <c r="E10" s="11">
        <f t="shared" si="1"/>
        <v>-1.1978675443873537</v>
      </c>
    </row>
    <row r="11" spans="1:5">
      <c r="A11" s="6">
        <v>2003</v>
      </c>
      <c r="B11" s="7">
        <f>名目05!B42/1000</f>
        <v>498.85480000000001</v>
      </c>
      <c r="C11" s="7">
        <f>実質05!B42/1000</f>
        <v>485.9683</v>
      </c>
      <c r="D11" s="7">
        <f t="shared" si="0"/>
        <v>102.65171617161037</v>
      </c>
      <c r="E11" s="11">
        <f t="shared" si="1"/>
        <v>-1.5502729982798118</v>
      </c>
    </row>
    <row r="12" spans="1:5">
      <c r="A12" s="6">
        <v>2004</v>
      </c>
      <c r="B12" s="7">
        <f>名目05!B43/1000</f>
        <v>503.7253</v>
      </c>
      <c r="C12" s="7">
        <f>実質05!B43/1000</f>
        <v>497.44069999999999</v>
      </c>
      <c r="D12" s="7">
        <f t="shared" si="0"/>
        <v>101.26338677152876</v>
      </c>
      <c r="E12" s="11">
        <f t="shared" si="1"/>
        <v>-1.7147560358300031</v>
      </c>
    </row>
    <row r="13" spans="1:5">
      <c r="A13" s="48">
        <v>2005</v>
      </c>
      <c r="B13" s="49">
        <f>名目05!B44/1000</f>
        <v>503.90300000000002</v>
      </c>
      <c r="C13" s="49">
        <f>実質05!B44/1000</f>
        <v>503.92099999999999</v>
      </c>
      <c r="D13" s="49">
        <f t="shared" si="0"/>
        <v>99.996428011533553</v>
      </c>
      <c r="E13" s="11">
        <f t="shared" si="1"/>
        <v>-1.3524658445657594</v>
      </c>
    </row>
    <row r="14" spans="1:5">
      <c r="A14" s="6">
        <v>2006</v>
      </c>
      <c r="B14" s="7">
        <f>名目05!B45/1000</f>
        <v>506.68700000000001</v>
      </c>
      <c r="C14" s="7">
        <f>実質05!B45/1000</f>
        <v>512.45190000000002</v>
      </c>
      <c r="D14" s="7">
        <f t="shared" si="0"/>
        <v>98.87503588141638</v>
      </c>
      <c r="E14" s="11">
        <f t="shared" si="1"/>
        <v>-1.2511518727432329</v>
      </c>
    </row>
    <row r="15" spans="1:5">
      <c r="A15" s="6">
        <v>2007</v>
      </c>
      <c r="B15" s="7">
        <f>名目05!B46/1000</f>
        <v>512.97519999999997</v>
      </c>
      <c r="C15" s="7">
        <f>実質05!B46/1000</f>
        <v>523.68579999999997</v>
      </c>
      <c r="D15" s="7">
        <f t="shared" si="0"/>
        <v>97.954766006639858</v>
      </c>
      <c r="E15" s="11">
        <f t="shared" si="1"/>
        <v>-1.1214321875455706</v>
      </c>
    </row>
    <row r="16" spans="1:5">
      <c r="A16" s="6">
        <v>2008</v>
      </c>
      <c r="B16" s="7">
        <f>名目05!B47/1000</f>
        <v>501.20929999999998</v>
      </c>
      <c r="C16" s="7">
        <f>実質05!B47/1000</f>
        <v>518.23090000000002</v>
      </c>
      <c r="D16" s="7">
        <f t="shared" si="0"/>
        <v>96.715440935691007</v>
      </c>
    </row>
    <row r="17" spans="1:4">
      <c r="A17" s="6">
        <v>2009</v>
      </c>
      <c r="B17" s="7">
        <f>名目05!B48/1000</f>
        <v>471.13870000000003</v>
      </c>
      <c r="C17" s="7">
        <f>実質05!B48/1000</f>
        <v>489.58840000000004</v>
      </c>
      <c r="D17" s="7">
        <f t="shared" si="0"/>
        <v>96.231589637336185</v>
      </c>
    </row>
    <row r="18" spans="1:4">
      <c r="A18" s="6">
        <v>2010</v>
      </c>
      <c r="B18" s="7">
        <f>名目05!B49/1000</f>
        <v>482.38440000000003</v>
      </c>
      <c r="C18" s="7">
        <f>実質05!B49/1000</f>
        <v>512.36419999999998</v>
      </c>
      <c r="D18" s="7">
        <f t="shared" si="0"/>
        <v>94.148732483651287</v>
      </c>
    </row>
    <row r="19" spans="1:4">
      <c r="A19" s="6">
        <v>2011</v>
      </c>
      <c r="B19" s="7">
        <f>名目05!B50/1000</f>
        <v>471.31079999999997</v>
      </c>
      <c r="C19" s="7">
        <f>実質05!B50/1000</f>
        <v>510.0446</v>
      </c>
      <c r="D19" s="7">
        <f t="shared" si="0"/>
        <v>92.405801375017006</v>
      </c>
    </row>
    <row r="20" spans="1:4">
      <c r="A20" s="6">
        <v>2012</v>
      </c>
      <c r="B20" s="7">
        <f>名目05!B51/1000</f>
        <v>475.11040000000003</v>
      </c>
      <c r="C20" s="7">
        <f>実質05!B51/1000</f>
        <v>518.98919999999998</v>
      </c>
      <c r="D20" s="7">
        <f t="shared" si="0"/>
        <v>91.545334662070047</v>
      </c>
    </row>
    <row r="21" spans="1:4">
      <c r="A21" s="6">
        <v>2013</v>
      </c>
      <c r="B21" s="7">
        <f>名目05!B52/1000</f>
        <v>480.12799999999999</v>
      </c>
      <c r="C21" s="7">
        <f>実質05!B52/1000</f>
        <v>527.36199999999997</v>
      </c>
      <c r="D21" s="7">
        <f t="shared" ref="D21" si="2">B21/C21*100</f>
        <v>91.043344040715866</v>
      </c>
    </row>
    <row r="22" spans="1:4">
      <c r="A22" s="6">
        <v>2014</v>
      </c>
      <c r="B22" s="7">
        <f>名目05!B53/1000</f>
        <v>487.98970000000003</v>
      </c>
      <c r="C22" s="7">
        <f>実質05!B53/1000</f>
        <v>527.22739999999999</v>
      </c>
      <c r="D22" s="7">
        <f t="shared" ref="D22" si="3">B22/C22*100</f>
        <v>92.557727462571179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opLeftCell="A15" workbookViewId="0">
      <selection activeCell="A26" sqref="A26:XFD55"/>
    </sheetView>
  </sheetViews>
  <sheetFormatPr defaultRowHeight="12"/>
  <cols>
    <col min="1" max="1" width="9" style="44"/>
    <col min="2" max="5" width="9.25" style="44" bestFit="1" customWidth="1"/>
    <col min="6" max="8" width="9.125" style="44" bestFit="1" customWidth="1"/>
    <col min="9" max="9" width="9.25" style="44" bestFit="1" customWidth="1"/>
    <col min="10" max="15" width="9.125" style="44" bestFit="1" customWidth="1"/>
    <col min="16" max="16" width="9" style="44"/>
    <col min="17" max="18" width="9.25" style="44" bestFit="1" customWidth="1"/>
    <col min="19" max="21" width="9.125" style="44" bestFit="1" customWidth="1"/>
    <col min="22" max="22" width="9.25" style="44" bestFit="1" customWidth="1"/>
    <col min="23" max="23" width="9" style="44"/>
    <col min="24" max="26" width="9.25" style="44" bestFit="1" customWidth="1"/>
    <col min="27" max="27" width="9" style="44"/>
    <col min="28" max="28" width="9.25" style="44" bestFit="1" customWidth="1"/>
    <col min="29" max="29" width="9" style="44"/>
    <col min="30" max="31" width="9.25" style="44" bestFit="1" customWidth="1"/>
    <col min="32" max="33" width="9.125" style="44" bestFit="1" customWidth="1"/>
    <col min="34" max="16384" width="9" style="44"/>
  </cols>
  <sheetData>
    <row r="1" spans="1:33">
      <c r="A1" s="44" t="s">
        <v>45</v>
      </c>
      <c r="Q1" s="44" t="s">
        <v>1</v>
      </c>
      <c r="AG1" s="44" t="s">
        <v>162</v>
      </c>
    </row>
    <row r="2" spans="1:33">
      <c r="A2" s="44" t="s">
        <v>163</v>
      </c>
      <c r="Q2" s="44" t="s">
        <v>3</v>
      </c>
      <c r="AG2" s="44" t="s">
        <v>164</v>
      </c>
    </row>
    <row r="3" spans="1:33">
      <c r="B3" s="44" t="s">
        <v>4</v>
      </c>
      <c r="C3" s="44" t="s">
        <v>130</v>
      </c>
      <c r="F3" s="44" t="s">
        <v>5</v>
      </c>
      <c r="G3" s="44" t="s">
        <v>131</v>
      </c>
      <c r="H3" s="44" t="s">
        <v>6</v>
      </c>
      <c r="I3" s="44" t="s">
        <v>132</v>
      </c>
      <c r="J3" s="44" t="s">
        <v>133</v>
      </c>
      <c r="K3" s="44" t="s">
        <v>7</v>
      </c>
      <c r="L3" s="44" t="s">
        <v>8</v>
      </c>
      <c r="O3" s="44" t="s">
        <v>46</v>
      </c>
      <c r="Q3" s="44" t="s">
        <v>47</v>
      </c>
      <c r="R3" s="44" t="s">
        <v>48</v>
      </c>
      <c r="S3" s="44" t="s">
        <v>9</v>
      </c>
      <c r="V3" s="44" t="s">
        <v>10</v>
      </c>
      <c r="X3" s="44" t="s">
        <v>11</v>
      </c>
      <c r="Y3" s="44" t="s">
        <v>12</v>
      </c>
      <c r="Z3" s="44" t="s">
        <v>13</v>
      </c>
      <c r="AB3" s="44" t="s">
        <v>134</v>
      </c>
      <c r="AD3" s="44" t="s">
        <v>146</v>
      </c>
      <c r="AE3" s="44" t="s">
        <v>147</v>
      </c>
      <c r="AF3" s="44" t="s">
        <v>8</v>
      </c>
    </row>
    <row r="4" spans="1:33">
      <c r="D4" s="44" t="s">
        <v>14</v>
      </c>
      <c r="L4" s="44" t="s">
        <v>15</v>
      </c>
      <c r="M4" s="44" t="s">
        <v>16</v>
      </c>
      <c r="N4" s="44" t="s">
        <v>17</v>
      </c>
      <c r="S4" s="44" t="s">
        <v>18</v>
      </c>
      <c r="T4" s="44" t="s">
        <v>19</v>
      </c>
      <c r="U4" s="44" t="s">
        <v>20</v>
      </c>
      <c r="AF4" s="44" t="s">
        <v>16</v>
      </c>
      <c r="AG4" s="44" t="s">
        <v>17</v>
      </c>
    </row>
    <row r="5" spans="1:33">
      <c r="E5" s="44" t="s">
        <v>21</v>
      </c>
      <c r="AF5" s="44" t="s">
        <v>148</v>
      </c>
      <c r="AG5" s="44" t="s">
        <v>148</v>
      </c>
    </row>
    <row r="6" spans="1:33">
      <c r="B6" s="44" t="s">
        <v>149</v>
      </c>
      <c r="C6" s="44" t="s">
        <v>135</v>
      </c>
      <c r="D6" s="44" t="s">
        <v>136</v>
      </c>
      <c r="E6" s="44" t="s">
        <v>150</v>
      </c>
      <c r="F6" s="44" t="s">
        <v>137</v>
      </c>
      <c r="G6" s="44" t="s">
        <v>151</v>
      </c>
      <c r="H6" s="44" t="s">
        <v>152</v>
      </c>
      <c r="I6" s="44" t="s">
        <v>138</v>
      </c>
      <c r="J6" s="44" t="s">
        <v>139</v>
      </c>
      <c r="K6" s="44" t="s">
        <v>153</v>
      </c>
      <c r="L6" s="44" t="s">
        <v>22</v>
      </c>
      <c r="O6" s="44" t="s">
        <v>49</v>
      </c>
      <c r="Q6" s="44" t="s">
        <v>165</v>
      </c>
      <c r="R6" s="44" t="s">
        <v>50</v>
      </c>
      <c r="S6" s="44" t="s">
        <v>154</v>
      </c>
      <c r="V6" s="44" t="s">
        <v>23</v>
      </c>
      <c r="X6" s="44" t="s">
        <v>140</v>
      </c>
      <c r="Y6" s="44" t="s">
        <v>141</v>
      </c>
      <c r="Z6" s="44" t="s">
        <v>142</v>
      </c>
      <c r="AB6" s="44" t="s">
        <v>155</v>
      </c>
      <c r="AD6" s="44" t="s">
        <v>156</v>
      </c>
      <c r="AE6" s="44" t="s">
        <v>136</v>
      </c>
      <c r="AF6" s="44" t="s">
        <v>157</v>
      </c>
      <c r="AG6" s="44" t="s">
        <v>158</v>
      </c>
    </row>
    <row r="7" spans="1:33">
      <c r="A7" s="44" t="s">
        <v>24</v>
      </c>
      <c r="L7" s="44" t="s">
        <v>25</v>
      </c>
      <c r="M7" s="44" t="s">
        <v>26</v>
      </c>
      <c r="N7" s="44" t="s">
        <v>27</v>
      </c>
      <c r="S7" s="44" t="s">
        <v>28</v>
      </c>
      <c r="T7" s="44" t="s">
        <v>29</v>
      </c>
      <c r="U7" s="44" t="s">
        <v>30</v>
      </c>
      <c r="AD7" s="44" t="s">
        <v>159</v>
      </c>
    </row>
    <row r="8" spans="1:33">
      <c r="A8" s="44" t="s">
        <v>51</v>
      </c>
      <c r="B8" s="45">
        <v>268762.7</v>
      </c>
      <c r="C8" s="45">
        <v>160428</v>
      </c>
      <c r="D8" s="45">
        <v>157909.70000000001</v>
      </c>
      <c r="E8" s="45">
        <v>133747.4</v>
      </c>
      <c r="F8" s="45">
        <v>18462.3</v>
      </c>
      <c r="G8" s="45">
        <v>31837.3</v>
      </c>
      <c r="H8" s="45">
        <v>1360.6</v>
      </c>
      <c r="I8" s="45">
        <v>42138.8</v>
      </c>
      <c r="J8" s="45">
        <v>24838.9</v>
      </c>
      <c r="K8" s="44">
        <v>-376.3</v>
      </c>
      <c r="L8" s="45">
        <v>-1336.9</v>
      </c>
      <c r="M8" s="45">
        <v>19773.7</v>
      </c>
      <c r="N8" s="45">
        <v>21110.5</v>
      </c>
      <c r="O8" s="45">
        <v>-8590</v>
      </c>
      <c r="Q8" s="44">
        <v>11.8</v>
      </c>
      <c r="R8" s="45">
        <v>268774.5</v>
      </c>
      <c r="S8" s="44">
        <v>-47.1</v>
      </c>
      <c r="T8" s="45">
        <v>2945.8</v>
      </c>
      <c r="U8" s="45">
        <v>2992.9</v>
      </c>
      <c r="V8" s="45">
        <v>268727.40000000002</v>
      </c>
      <c r="X8" s="45">
        <v>276667.3</v>
      </c>
      <c r="Y8" s="45">
        <v>210246</v>
      </c>
      <c r="Z8" s="45">
        <v>66787.8</v>
      </c>
      <c r="AB8" s="45">
        <v>72482.7</v>
      </c>
      <c r="AD8" s="45">
        <v>266125.2</v>
      </c>
      <c r="AE8" s="45">
        <v>156011.70000000001</v>
      </c>
      <c r="AF8" s="45">
        <v>19759.5</v>
      </c>
      <c r="AG8" s="45">
        <v>21063.8</v>
      </c>
    </row>
    <row r="9" spans="1:33">
      <c r="A9" s="44" t="s">
        <v>52</v>
      </c>
      <c r="B9" s="45">
        <v>280770.2</v>
      </c>
      <c r="C9" s="45">
        <v>164289.9</v>
      </c>
      <c r="D9" s="45">
        <v>161677.79999999999</v>
      </c>
      <c r="E9" s="45">
        <v>136704.70000000001</v>
      </c>
      <c r="F9" s="45">
        <v>17957.400000000001</v>
      </c>
      <c r="G9" s="45">
        <v>33304.300000000003</v>
      </c>
      <c r="H9" s="45">
        <v>1290.4000000000001</v>
      </c>
      <c r="I9" s="45">
        <v>44457.3</v>
      </c>
      <c r="J9" s="45">
        <v>25800.6</v>
      </c>
      <c r="K9" s="44">
        <v>-221.9</v>
      </c>
      <c r="L9" s="44">
        <v>848.7</v>
      </c>
      <c r="M9" s="45">
        <v>22410.1</v>
      </c>
      <c r="N9" s="45">
        <v>21561.4</v>
      </c>
      <c r="O9" s="45">
        <v>-6956.4</v>
      </c>
      <c r="Q9" s="44">
        <v>275.60000000000002</v>
      </c>
      <c r="R9" s="45">
        <v>281045.8</v>
      </c>
      <c r="S9" s="44">
        <v>-487.5</v>
      </c>
      <c r="T9" s="45">
        <v>3955.2</v>
      </c>
      <c r="U9" s="45">
        <v>4442.7</v>
      </c>
      <c r="V9" s="45">
        <v>280558.40000000002</v>
      </c>
      <c r="X9" s="45">
        <v>284881.7</v>
      </c>
      <c r="Y9" s="45">
        <v>215176.5</v>
      </c>
      <c r="Z9" s="45">
        <v>70157.2</v>
      </c>
      <c r="AB9" s="45">
        <v>74610.2</v>
      </c>
      <c r="AD9" s="45">
        <v>277146.09999999998</v>
      </c>
      <c r="AE9" s="45">
        <v>158785</v>
      </c>
      <c r="AF9" s="45">
        <v>22391.599999999999</v>
      </c>
      <c r="AG9" s="45">
        <v>21513.8</v>
      </c>
    </row>
    <row r="10" spans="1:33">
      <c r="A10" s="44" t="s">
        <v>53</v>
      </c>
      <c r="B10" s="45">
        <v>290803.7</v>
      </c>
      <c r="C10" s="45">
        <v>172091.9</v>
      </c>
      <c r="D10" s="45">
        <v>169451.4</v>
      </c>
      <c r="E10" s="45">
        <v>143542.5</v>
      </c>
      <c r="F10" s="45">
        <v>17743.599999999999</v>
      </c>
      <c r="G10" s="45">
        <v>34029.1</v>
      </c>
      <c r="H10" s="45">
        <v>1420.8</v>
      </c>
      <c r="I10" s="45">
        <v>46452.7</v>
      </c>
      <c r="J10" s="45">
        <v>25055.5</v>
      </c>
      <c r="K10" s="44">
        <v>-247.6</v>
      </c>
      <c r="L10" s="45">
        <v>1313</v>
      </c>
      <c r="M10" s="45">
        <v>22730.9</v>
      </c>
      <c r="N10" s="45">
        <v>21417.9</v>
      </c>
      <c r="O10" s="45">
        <v>-7055.3</v>
      </c>
      <c r="Q10" s="44">
        <v>-254.4</v>
      </c>
      <c r="R10" s="45">
        <v>290549.3</v>
      </c>
      <c r="S10" s="44">
        <v>122.6</v>
      </c>
      <c r="T10" s="45">
        <v>5085.7</v>
      </c>
      <c r="U10" s="45">
        <v>4963</v>
      </c>
      <c r="V10" s="45">
        <v>290671.90000000002</v>
      </c>
      <c r="X10" s="45">
        <v>294289.40000000002</v>
      </c>
      <c r="Y10" s="45">
        <v>223441.5</v>
      </c>
      <c r="Z10" s="45">
        <v>71240.600000000006</v>
      </c>
      <c r="AB10" s="45">
        <v>74627.5</v>
      </c>
      <c r="AD10" s="45">
        <v>286812</v>
      </c>
      <c r="AE10" s="45">
        <v>166193.79999999999</v>
      </c>
      <c r="AF10" s="45">
        <v>22712.2</v>
      </c>
      <c r="AG10" s="45">
        <v>21368.9</v>
      </c>
    </row>
    <row r="11" spans="1:33">
      <c r="A11" s="44" t="s">
        <v>54</v>
      </c>
      <c r="B11" s="45">
        <v>299659.90000000002</v>
      </c>
      <c r="C11" s="45">
        <v>177942.8</v>
      </c>
      <c r="D11" s="45">
        <v>175124.2</v>
      </c>
      <c r="E11" s="45">
        <v>148403.70000000001</v>
      </c>
      <c r="F11" s="45">
        <v>16895.7</v>
      </c>
      <c r="G11" s="45">
        <v>34045.699999999997</v>
      </c>
      <c r="H11" s="44">
        <v>757</v>
      </c>
      <c r="I11" s="45">
        <v>49081.7</v>
      </c>
      <c r="J11" s="45">
        <v>24758.799999999999</v>
      </c>
      <c r="K11" s="44">
        <v>-334.9</v>
      </c>
      <c r="L11" s="45">
        <v>3178.2</v>
      </c>
      <c r="M11" s="45">
        <v>23859.8</v>
      </c>
      <c r="N11" s="45">
        <v>20681.5</v>
      </c>
      <c r="O11" s="45">
        <v>-6665.1</v>
      </c>
      <c r="Q11" s="44">
        <v>-219</v>
      </c>
      <c r="R11" s="45">
        <v>299440.90000000002</v>
      </c>
      <c r="S11" s="44">
        <v>389.9</v>
      </c>
      <c r="T11" s="45">
        <v>4107.1000000000004</v>
      </c>
      <c r="U11" s="45">
        <v>3717.2</v>
      </c>
      <c r="V11" s="45">
        <v>299830.8</v>
      </c>
      <c r="X11" s="45">
        <v>299873.7</v>
      </c>
      <c r="Y11" s="45">
        <v>226951.4</v>
      </c>
      <c r="Z11" s="45">
        <v>73372.600000000006</v>
      </c>
      <c r="AB11" s="45">
        <v>73730.7</v>
      </c>
      <c r="AD11" s="45">
        <v>295504.7</v>
      </c>
      <c r="AE11" s="45">
        <v>171714.1</v>
      </c>
      <c r="AF11" s="45">
        <v>23841.4</v>
      </c>
      <c r="AG11" s="45">
        <v>20633</v>
      </c>
    </row>
    <row r="12" spans="1:33">
      <c r="A12" s="44" t="s">
        <v>55</v>
      </c>
      <c r="B12" s="45">
        <v>313219.40000000002</v>
      </c>
      <c r="C12" s="45">
        <v>183595.2</v>
      </c>
      <c r="D12" s="45">
        <v>180600.1</v>
      </c>
      <c r="E12" s="45">
        <v>153161.5</v>
      </c>
      <c r="F12" s="45">
        <v>16462.900000000001</v>
      </c>
      <c r="G12" s="45">
        <v>37317.599999999999</v>
      </c>
      <c r="H12" s="44">
        <v>985.2</v>
      </c>
      <c r="I12" s="45">
        <v>50741.2</v>
      </c>
      <c r="J12" s="45">
        <v>24547.4</v>
      </c>
      <c r="K12" s="44">
        <v>172.6</v>
      </c>
      <c r="L12" s="45">
        <v>4652</v>
      </c>
      <c r="M12" s="45">
        <v>27513.5</v>
      </c>
      <c r="N12" s="45">
        <v>22861.5</v>
      </c>
      <c r="O12" s="45">
        <v>-5254.8</v>
      </c>
      <c r="Q12" s="44">
        <v>290.39999999999998</v>
      </c>
      <c r="R12" s="45">
        <v>313509.8</v>
      </c>
      <c r="S12" s="44">
        <v>635.79999999999995</v>
      </c>
      <c r="T12" s="45">
        <v>4884.3999999999996</v>
      </c>
      <c r="U12" s="45">
        <v>4248.6000000000004</v>
      </c>
      <c r="V12" s="45">
        <v>314145.59999999998</v>
      </c>
      <c r="X12" s="45">
        <v>311166.3</v>
      </c>
      <c r="Y12" s="45">
        <v>236488</v>
      </c>
      <c r="Z12" s="45">
        <v>75066</v>
      </c>
      <c r="AB12" s="45">
        <v>76936.800000000003</v>
      </c>
      <c r="AD12" s="45">
        <v>308520</v>
      </c>
      <c r="AE12" s="45">
        <v>176694.5</v>
      </c>
      <c r="AF12" s="45">
        <v>27494</v>
      </c>
      <c r="AG12" s="45">
        <v>22807.1</v>
      </c>
    </row>
    <row r="13" spans="1:33">
      <c r="A13" s="44" t="s">
        <v>56</v>
      </c>
      <c r="B13" s="45">
        <v>332542</v>
      </c>
      <c r="C13" s="45">
        <v>190972.9</v>
      </c>
      <c r="D13" s="45">
        <v>187838.2</v>
      </c>
      <c r="E13" s="45">
        <v>159615.70000000001</v>
      </c>
      <c r="F13" s="45">
        <v>16921.599999999999</v>
      </c>
      <c r="G13" s="45">
        <v>43006.8</v>
      </c>
      <c r="H13" s="45">
        <v>1722.7</v>
      </c>
      <c r="I13" s="45">
        <v>51513.2</v>
      </c>
      <c r="J13" s="45">
        <v>24021.8</v>
      </c>
      <c r="K13" s="44">
        <v>97.4</v>
      </c>
      <c r="L13" s="45">
        <v>6713.8</v>
      </c>
      <c r="M13" s="45">
        <v>28961.7</v>
      </c>
      <c r="N13" s="45">
        <v>22248</v>
      </c>
      <c r="O13" s="45">
        <v>-2428.3000000000002</v>
      </c>
      <c r="Q13" s="44">
        <v>297.10000000000002</v>
      </c>
      <c r="R13" s="45">
        <v>332839.09999999998</v>
      </c>
      <c r="S13" s="45">
        <v>1262.0999999999999</v>
      </c>
      <c r="T13" s="45">
        <v>5663.5</v>
      </c>
      <c r="U13" s="45">
        <v>4401.5</v>
      </c>
      <c r="V13" s="45">
        <v>334101.2</v>
      </c>
      <c r="X13" s="45">
        <v>327386.40000000002</v>
      </c>
      <c r="Y13" s="45">
        <v>252318.6</v>
      </c>
      <c r="Z13" s="45">
        <v>75192.800000000003</v>
      </c>
      <c r="AB13" s="45">
        <v>83267.7</v>
      </c>
      <c r="AD13" s="45">
        <v>327736.90000000002</v>
      </c>
      <c r="AE13" s="45">
        <v>183965.1</v>
      </c>
      <c r="AF13" s="45">
        <v>28938.5</v>
      </c>
      <c r="AG13" s="45">
        <v>22193.5</v>
      </c>
    </row>
    <row r="14" spans="1:33">
      <c r="A14" s="44" t="s">
        <v>57</v>
      </c>
      <c r="B14" s="45">
        <v>343105.6</v>
      </c>
      <c r="C14" s="45">
        <v>198154.3</v>
      </c>
      <c r="D14" s="45">
        <v>194799</v>
      </c>
      <c r="E14" s="45">
        <v>165809.20000000001</v>
      </c>
      <c r="F14" s="45">
        <v>18087.099999999999</v>
      </c>
      <c r="G14" s="45">
        <v>45347.1</v>
      </c>
      <c r="H14" s="45">
        <v>2046.2</v>
      </c>
      <c r="I14" s="45">
        <v>53264.6</v>
      </c>
      <c r="J14" s="45">
        <v>25416.2</v>
      </c>
      <c r="K14" s="44">
        <v>265.89999999999998</v>
      </c>
      <c r="L14" s="45">
        <v>4392.3999999999996</v>
      </c>
      <c r="M14" s="45">
        <v>27486.3</v>
      </c>
      <c r="N14" s="45">
        <v>23093.9</v>
      </c>
      <c r="O14" s="45">
        <v>-3868.3</v>
      </c>
      <c r="Q14" s="45">
        <v>6428.1</v>
      </c>
      <c r="R14" s="45">
        <v>349533.7</v>
      </c>
      <c r="S14" s="45">
        <v>1239.4000000000001</v>
      </c>
      <c r="T14" s="45">
        <v>5218.3999999999996</v>
      </c>
      <c r="U14" s="45">
        <v>3979</v>
      </c>
      <c r="V14" s="45">
        <v>350773.1</v>
      </c>
      <c r="X14" s="45">
        <v>341940.3</v>
      </c>
      <c r="Y14" s="45">
        <v>263600.59999999998</v>
      </c>
      <c r="Z14" s="45">
        <v>78465.5</v>
      </c>
      <c r="AB14" s="45">
        <v>88069.5</v>
      </c>
      <c r="AD14" s="45">
        <v>338124.79999999999</v>
      </c>
      <c r="AE14" s="45">
        <v>190765.2</v>
      </c>
      <c r="AF14" s="45">
        <v>27456.799999999999</v>
      </c>
      <c r="AG14" s="45">
        <v>23027.1</v>
      </c>
    </row>
    <row r="15" spans="1:33">
      <c r="A15" s="44" t="s">
        <v>58</v>
      </c>
      <c r="B15" s="45">
        <v>356934.2</v>
      </c>
      <c r="C15" s="45">
        <v>206921.60000000001</v>
      </c>
      <c r="D15" s="45">
        <v>203497.7</v>
      </c>
      <c r="E15" s="45">
        <v>173642.2</v>
      </c>
      <c r="F15" s="45">
        <v>21789.599999999999</v>
      </c>
      <c r="G15" s="45">
        <v>47583.7</v>
      </c>
      <c r="H15" s="45">
        <v>1322.2</v>
      </c>
      <c r="I15" s="45">
        <v>55335.9</v>
      </c>
      <c r="J15" s="45">
        <v>27098.1</v>
      </c>
      <c r="K15" s="44">
        <v>-282.3</v>
      </c>
      <c r="L15" s="45">
        <v>2249.8000000000002</v>
      </c>
      <c r="M15" s="45">
        <v>27469</v>
      </c>
      <c r="N15" s="45">
        <v>25219.200000000001</v>
      </c>
      <c r="O15" s="45">
        <v>-5084.3</v>
      </c>
      <c r="Q15" s="45">
        <v>6686</v>
      </c>
      <c r="R15" s="45">
        <v>363620.2</v>
      </c>
      <c r="S15" s="45">
        <v>2124.6</v>
      </c>
      <c r="T15" s="45">
        <v>7564.3</v>
      </c>
      <c r="U15" s="45">
        <v>5439.8</v>
      </c>
      <c r="V15" s="45">
        <v>365744.8</v>
      </c>
      <c r="X15" s="45">
        <v>358642.1</v>
      </c>
      <c r="Y15" s="45">
        <v>276834.8</v>
      </c>
      <c r="Z15" s="45">
        <v>81915.100000000006</v>
      </c>
      <c r="AB15" s="45">
        <v>95028.7</v>
      </c>
      <c r="AD15" s="45">
        <v>351773.5</v>
      </c>
      <c r="AE15" s="45">
        <v>199205.8</v>
      </c>
      <c r="AF15" s="45">
        <v>27428.5</v>
      </c>
      <c r="AG15" s="45">
        <v>25103.7</v>
      </c>
    </row>
    <row r="16" spans="1:33">
      <c r="A16" s="44" t="s">
        <v>59</v>
      </c>
      <c r="B16" s="45">
        <v>382241.7</v>
      </c>
      <c r="C16" s="45">
        <v>217789.5</v>
      </c>
      <c r="D16" s="45">
        <v>214214.5</v>
      </c>
      <c r="E16" s="45">
        <v>183376</v>
      </c>
      <c r="F16" s="45">
        <v>24616.400000000001</v>
      </c>
      <c r="G16" s="45">
        <v>55538.6</v>
      </c>
      <c r="H16" s="45">
        <v>2923.8</v>
      </c>
      <c r="I16" s="45">
        <v>57523</v>
      </c>
      <c r="J16" s="45">
        <v>28667.9</v>
      </c>
      <c r="K16" s="44">
        <v>-656.1</v>
      </c>
      <c r="L16" s="44">
        <v>-634.1</v>
      </c>
      <c r="M16" s="45">
        <v>29315.4</v>
      </c>
      <c r="N16" s="45">
        <v>29949.5</v>
      </c>
      <c r="O16" s="45">
        <v>-3527.3</v>
      </c>
      <c r="Q16" s="45">
        <v>7878.9</v>
      </c>
      <c r="R16" s="45">
        <v>390120.6</v>
      </c>
      <c r="S16" s="45">
        <v>2384.6</v>
      </c>
      <c r="T16" s="45">
        <v>10177.4</v>
      </c>
      <c r="U16" s="45">
        <v>7792.8</v>
      </c>
      <c r="V16" s="45">
        <v>392505.2</v>
      </c>
      <c r="X16" s="45">
        <v>387290.4</v>
      </c>
      <c r="Y16" s="45">
        <v>301775.8</v>
      </c>
      <c r="Z16" s="45">
        <v>85450.9</v>
      </c>
      <c r="AB16" s="45">
        <v>107599.3</v>
      </c>
      <c r="AD16" s="45">
        <v>376653.7</v>
      </c>
      <c r="AE16" s="45">
        <v>209565.6</v>
      </c>
      <c r="AF16" s="45">
        <v>29265.1</v>
      </c>
      <c r="AG16" s="45">
        <v>29788.400000000001</v>
      </c>
    </row>
    <row r="17" spans="1:33">
      <c r="A17" s="44" t="s">
        <v>60</v>
      </c>
      <c r="B17" s="45">
        <v>402956.5</v>
      </c>
      <c r="C17" s="45">
        <v>228691.5</v>
      </c>
      <c r="D17" s="45">
        <v>225104.6</v>
      </c>
      <c r="E17" s="45">
        <v>193255.4</v>
      </c>
      <c r="F17" s="45">
        <v>24328.6</v>
      </c>
      <c r="G17" s="45">
        <v>64931.5</v>
      </c>
      <c r="H17" s="45">
        <v>2914.3</v>
      </c>
      <c r="I17" s="45">
        <v>59200.1</v>
      </c>
      <c r="J17" s="45">
        <v>28384.7</v>
      </c>
      <c r="K17" s="44">
        <v>-333.6</v>
      </c>
      <c r="L17" s="45">
        <v>-3244.4</v>
      </c>
      <c r="M17" s="45">
        <v>32100.7</v>
      </c>
      <c r="N17" s="45">
        <v>35345.1</v>
      </c>
      <c r="O17" s="45">
        <v>-1916.1</v>
      </c>
      <c r="Q17" s="45">
        <v>8536.9</v>
      </c>
      <c r="R17" s="45">
        <v>411493.5</v>
      </c>
      <c r="S17" s="45">
        <v>2860.7</v>
      </c>
      <c r="T17" s="45">
        <v>14563.2</v>
      </c>
      <c r="U17" s="45">
        <v>11702.5</v>
      </c>
      <c r="V17" s="45">
        <v>414354.2</v>
      </c>
      <c r="X17" s="45">
        <v>410494.7</v>
      </c>
      <c r="Y17" s="45">
        <v>323259.7</v>
      </c>
      <c r="Z17" s="45">
        <v>86968.2</v>
      </c>
      <c r="AB17" s="45">
        <v>117493.6</v>
      </c>
      <c r="AD17" s="45">
        <v>396837.3</v>
      </c>
      <c r="AE17" s="45">
        <v>219772.6</v>
      </c>
      <c r="AF17" s="45">
        <v>32037.7</v>
      </c>
      <c r="AG17" s="45">
        <v>35148.6</v>
      </c>
    </row>
    <row r="18" spans="1:33">
      <c r="A18" s="44" t="s">
        <v>61</v>
      </c>
      <c r="B18" s="45">
        <v>424152.6</v>
      </c>
      <c r="C18" s="45">
        <v>240217.8</v>
      </c>
      <c r="D18" s="45">
        <v>236459.2</v>
      </c>
      <c r="E18" s="45">
        <v>203557.5</v>
      </c>
      <c r="F18" s="45">
        <v>25326</v>
      </c>
      <c r="G18" s="45">
        <v>70795.8</v>
      </c>
      <c r="H18" s="45">
        <v>1944.6</v>
      </c>
      <c r="I18" s="45">
        <v>61186</v>
      </c>
      <c r="J18" s="45">
        <v>30261.1</v>
      </c>
      <c r="K18" s="44">
        <v>123.1</v>
      </c>
      <c r="L18" s="45">
        <v>-3776</v>
      </c>
      <c r="M18" s="45">
        <v>34457.4</v>
      </c>
      <c r="N18" s="45">
        <v>38233.4</v>
      </c>
      <c r="O18" s="45">
        <v>-1925.7</v>
      </c>
      <c r="Q18" s="45">
        <v>7104</v>
      </c>
      <c r="R18" s="45">
        <v>431256.6</v>
      </c>
      <c r="S18" s="45">
        <v>2913</v>
      </c>
      <c r="T18" s="45">
        <v>17868.5</v>
      </c>
      <c r="U18" s="45">
        <v>14955.5</v>
      </c>
      <c r="V18" s="45">
        <v>434169.59999999998</v>
      </c>
      <c r="X18" s="45">
        <v>432260</v>
      </c>
      <c r="Y18" s="45">
        <v>340857</v>
      </c>
      <c r="Z18" s="45">
        <v>91104</v>
      </c>
      <c r="AB18" s="45">
        <v>126453.2</v>
      </c>
      <c r="AD18" s="45">
        <v>418054.3</v>
      </c>
      <c r="AE18" s="45">
        <v>231240.1</v>
      </c>
      <c r="AF18" s="45">
        <v>34338.9</v>
      </c>
      <c r="AG18" s="45">
        <v>37997.699999999997</v>
      </c>
    </row>
    <row r="19" spans="1:33">
      <c r="A19" s="44" t="s">
        <v>62</v>
      </c>
      <c r="B19" s="45">
        <v>438722</v>
      </c>
      <c r="C19" s="45">
        <v>245610.3</v>
      </c>
      <c r="D19" s="45">
        <v>241580</v>
      </c>
      <c r="E19" s="45">
        <v>207829</v>
      </c>
      <c r="F19" s="45">
        <v>23992.7</v>
      </c>
      <c r="G19" s="45">
        <v>74276</v>
      </c>
      <c r="H19" s="45">
        <v>2745.1</v>
      </c>
      <c r="I19" s="45">
        <v>63666.6</v>
      </c>
      <c r="J19" s="45">
        <v>30969.5</v>
      </c>
      <c r="K19" s="44">
        <v>-562.29999999999995</v>
      </c>
      <c r="L19" s="45">
        <v>-1329.5</v>
      </c>
      <c r="M19" s="45">
        <v>36298.199999999997</v>
      </c>
      <c r="N19" s="45">
        <v>37627.599999999999</v>
      </c>
      <c r="O19" s="44">
        <v>-646.4</v>
      </c>
      <c r="Q19" s="45">
        <v>7933.3</v>
      </c>
      <c r="R19" s="45">
        <v>446655.3</v>
      </c>
      <c r="S19" s="45">
        <v>2875.5</v>
      </c>
      <c r="T19" s="45">
        <v>18467.3</v>
      </c>
      <c r="U19" s="45">
        <v>15591.8</v>
      </c>
      <c r="V19" s="45">
        <v>449530.8</v>
      </c>
      <c r="X19" s="45">
        <v>444199.6</v>
      </c>
      <c r="Y19" s="45">
        <v>350012.2</v>
      </c>
      <c r="Z19" s="45">
        <v>93887.6</v>
      </c>
      <c r="AB19" s="45">
        <v>129739</v>
      </c>
      <c r="AD19" s="45">
        <v>432170.6</v>
      </c>
      <c r="AE19" s="45">
        <v>236211.20000000001</v>
      </c>
      <c r="AF19" s="45">
        <v>36137.199999999997</v>
      </c>
      <c r="AG19" s="45">
        <v>37574.9</v>
      </c>
    </row>
    <row r="20" spans="1:33">
      <c r="A20" s="44" t="s">
        <v>63</v>
      </c>
      <c r="B20" s="45">
        <v>442556.7</v>
      </c>
      <c r="C20" s="45">
        <v>250865.2</v>
      </c>
      <c r="D20" s="45">
        <v>246503.7</v>
      </c>
      <c r="E20" s="45">
        <v>211962.6</v>
      </c>
      <c r="F20" s="45">
        <v>22627.7</v>
      </c>
      <c r="G20" s="45">
        <v>68826.399999999994</v>
      </c>
      <c r="H20" s="44">
        <v>965.2</v>
      </c>
      <c r="I20" s="45">
        <v>65358.6</v>
      </c>
      <c r="J20" s="45">
        <v>35565.199999999997</v>
      </c>
      <c r="K20" s="44">
        <v>-205</v>
      </c>
      <c r="L20" s="44">
        <v>815.1</v>
      </c>
      <c r="M20" s="45">
        <v>37960.699999999997</v>
      </c>
      <c r="N20" s="45">
        <v>37145.699999999997</v>
      </c>
      <c r="O20" s="45">
        <v>-2261.8000000000002</v>
      </c>
      <c r="Q20" s="45">
        <v>8708</v>
      </c>
      <c r="R20" s="45">
        <v>451264.7</v>
      </c>
      <c r="S20" s="45">
        <v>3516.2</v>
      </c>
      <c r="T20" s="45">
        <v>17261</v>
      </c>
      <c r="U20" s="45">
        <v>13744.9</v>
      </c>
      <c r="V20" s="45">
        <v>454780.9</v>
      </c>
      <c r="X20" s="45">
        <v>445632.6</v>
      </c>
      <c r="Y20" s="45">
        <v>344982.2</v>
      </c>
      <c r="Z20" s="45">
        <v>100513.3</v>
      </c>
      <c r="AB20" s="45">
        <v>126965.8</v>
      </c>
      <c r="AD20" s="45">
        <v>435715.4</v>
      </c>
      <c r="AE20" s="45">
        <v>241070.6</v>
      </c>
      <c r="AF20" s="45">
        <v>37720</v>
      </c>
      <c r="AG20" s="45">
        <v>37166.400000000001</v>
      </c>
    </row>
    <row r="21" spans="1:33">
      <c r="A21" s="44" t="s">
        <v>64</v>
      </c>
      <c r="B21" s="45">
        <v>443443.8</v>
      </c>
      <c r="C21" s="45">
        <v>253616.4</v>
      </c>
      <c r="D21" s="45">
        <v>249034.9</v>
      </c>
      <c r="E21" s="45">
        <v>213711.3</v>
      </c>
      <c r="F21" s="45">
        <v>22971.200000000001</v>
      </c>
      <c r="G21" s="45">
        <v>62157</v>
      </c>
      <c r="H21" s="44">
        <v>323</v>
      </c>
      <c r="I21" s="45">
        <v>67511.600000000006</v>
      </c>
      <c r="J21" s="45">
        <v>39389.699999999997</v>
      </c>
      <c r="K21" s="44">
        <v>43.6</v>
      </c>
      <c r="L21" s="45">
        <v>1288</v>
      </c>
      <c r="M21" s="45">
        <v>38187.4</v>
      </c>
      <c r="N21" s="45">
        <v>36899.4</v>
      </c>
      <c r="O21" s="45">
        <v>-3856.7</v>
      </c>
      <c r="Q21" s="45">
        <v>9268.6</v>
      </c>
      <c r="R21" s="45">
        <v>452712.4</v>
      </c>
      <c r="S21" s="45">
        <v>3755.5</v>
      </c>
      <c r="T21" s="45">
        <v>15753.1</v>
      </c>
      <c r="U21" s="45">
        <v>11997.6</v>
      </c>
      <c r="V21" s="45">
        <v>456467.9</v>
      </c>
      <c r="X21" s="45">
        <v>446052.2</v>
      </c>
      <c r="Y21" s="45">
        <v>339347.3</v>
      </c>
      <c r="Z21" s="45">
        <v>106687.6</v>
      </c>
      <c r="AB21" s="45">
        <v>123661.9</v>
      </c>
      <c r="AD21" s="45">
        <v>436553.6</v>
      </c>
      <c r="AE21" s="45">
        <v>243537.9</v>
      </c>
      <c r="AF21" s="45">
        <v>37857</v>
      </c>
      <c r="AG21" s="45">
        <v>36688.9</v>
      </c>
    </row>
    <row r="22" spans="1:33">
      <c r="A22" s="44" t="s">
        <v>31</v>
      </c>
      <c r="B22" s="45">
        <v>446779.9</v>
      </c>
      <c r="C22" s="45">
        <v>259352.5</v>
      </c>
      <c r="D22" s="45">
        <v>254860.1</v>
      </c>
      <c r="E22" s="45">
        <v>218730.5</v>
      </c>
      <c r="F22" s="45">
        <v>24713.3</v>
      </c>
      <c r="G22" s="45">
        <v>58366.400000000001</v>
      </c>
      <c r="H22" s="44">
        <v>-610.6</v>
      </c>
      <c r="I22" s="45">
        <v>69822.600000000006</v>
      </c>
      <c r="J22" s="45">
        <v>39871.699999999997</v>
      </c>
      <c r="K22" s="44">
        <v>-75.599999999999994</v>
      </c>
      <c r="L22" s="44">
        <v>-258.7</v>
      </c>
      <c r="M22" s="45">
        <v>39683.199999999997</v>
      </c>
      <c r="N22" s="45">
        <v>39941.9</v>
      </c>
      <c r="O22" s="45">
        <v>-4401.7</v>
      </c>
      <c r="Q22" s="45">
        <v>10141.9</v>
      </c>
      <c r="R22" s="45">
        <v>456921.8</v>
      </c>
      <c r="S22" s="45">
        <v>3650.1</v>
      </c>
      <c r="T22" s="45">
        <v>15312.9</v>
      </c>
      <c r="U22" s="45">
        <v>11662.8</v>
      </c>
      <c r="V22" s="45">
        <v>460571.9</v>
      </c>
      <c r="X22" s="45">
        <v>450434.1</v>
      </c>
      <c r="Y22" s="45">
        <v>341050.5</v>
      </c>
      <c r="Z22" s="45">
        <v>109404.4</v>
      </c>
      <c r="AB22" s="45">
        <v>121591.6</v>
      </c>
      <c r="AD22" s="45">
        <v>439900.4</v>
      </c>
      <c r="AE22" s="45">
        <v>249337.2</v>
      </c>
      <c r="AF22" s="45">
        <v>39326.400000000001</v>
      </c>
      <c r="AG22" s="45">
        <v>39691.300000000003</v>
      </c>
    </row>
    <row r="26" spans="1:33">
      <c r="A26" s="44" t="s">
        <v>45</v>
      </c>
      <c r="Q26" s="44" t="s">
        <v>1</v>
      </c>
      <c r="AG26" s="44" t="s">
        <v>162</v>
      </c>
    </row>
    <row r="27" spans="1:33">
      <c r="A27" s="44" t="s">
        <v>163</v>
      </c>
      <c r="Q27" s="44" t="s">
        <v>3</v>
      </c>
      <c r="AG27" s="44" t="s">
        <v>164</v>
      </c>
    </row>
    <row r="28" spans="1:33">
      <c r="B28" s="44" t="s">
        <v>4</v>
      </c>
      <c r="C28" s="44" t="s">
        <v>130</v>
      </c>
      <c r="F28" s="44" t="s">
        <v>5</v>
      </c>
      <c r="G28" s="44" t="s">
        <v>131</v>
      </c>
      <c r="H28" s="44" t="s">
        <v>6</v>
      </c>
      <c r="I28" s="44" t="s">
        <v>132</v>
      </c>
      <c r="J28" s="44" t="s">
        <v>133</v>
      </c>
      <c r="K28" s="44" t="s">
        <v>7</v>
      </c>
      <c r="L28" s="44" t="s">
        <v>8</v>
      </c>
      <c r="O28" s="44" t="s">
        <v>46</v>
      </c>
      <c r="Q28" s="44" t="s">
        <v>47</v>
      </c>
      <c r="R28" s="44" t="s">
        <v>48</v>
      </c>
      <c r="S28" s="44" t="s">
        <v>9</v>
      </c>
      <c r="V28" s="44" t="s">
        <v>10</v>
      </c>
      <c r="X28" s="44" t="s">
        <v>11</v>
      </c>
      <c r="Y28" s="44" t="s">
        <v>12</v>
      </c>
      <c r="Z28" s="44" t="s">
        <v>13</v>
      </c>
      <c r="AB28" s="44" t="s">
        <v>134</v>
      </c>
      <c r="AD28" s="44" t="s">
        <v>146</v>
      </c>
      <c r="AE28" s="44" t="s">
        <v>147</v>
      </c>
      <c r="AF28" s="44" t="s">
        <v>8</v>
      </c>
    </row>
    <row r="29" spans="1:33">
      <c r="D29" s="44" t="s">
        <v>14</v>
      </c>
      <c r="L29" s="44" t="s">
        <v>15</v>
      </c>
      <c r="M29" s="44" t="s">
        <v>16</v>
      </c>
      <c r="N29" s="44" t="s">
        <v>17</v>
      </c>
      <c r="S29" s="44" t="s">
        <v>18</v>
      </c>
      <c r="T29" s="44" t="s">
        <v>19</v>
      </c>
      <c r="U29" s="44" t="s">
        <v>20</v>
      </c>
      <c r="AF29" s="44" t="s">
        <v>16</v>
      </c>
      <c r="AG29" s="44" t="s">
        <v>17</v>
      </c>
    </row>
    <row r="30" spans="1:33">
      <c r="E30" s="44" t="s">
        <v>21</v>
      </c>
      <c r="AF30" s="44" t="s">
        <v>148</v>
      </c>
      <c r="AG30" s="44" t="s">
        <v>148</v>
      </c>
    </row>
    <row r="31" spans="1:33">
      <c r="B31" s="44" t="s">
        <v>149</v>
      </c>
      <c r="C31" s="44" t="s">
        <v>135</v>
      </c>
      <c r="D31" s="44" t="s">
        <v>136</v>
      </c>
      <c r="E31" s="44" t="s">
        <v>150</v>
      </c>
      <c r="F31" s="44" t="s">
        <v>137</v>
      </c>
      <c r="G31" s="44" t="s">
        <v>151</v>
      </c>
      <c r="H31" s="44" t="s">
        <v>152</v>
      </c>
      <c r="I31" s="44" t="s">
        <v>138</v>
      </c>
      <c r="J31" s="44" t="s">
        <v>139</v>
      </c>
      <c r="K31" s="44" t="s">
        <v>153</v>
      </c>
      <c r="L31" s="44" t="s">
        <v>22</v>
      </c>
      <c r="O31" s="44" t="s">
        <v>49</v>
      </c>
      <c r="Q31" s="44" t="s">
        <v>165</v>
      </c>
      <c r="R31" s="44" t="s">
        <v>50</v>
      </c>
      <c r="S31" s="44" t="s">
        <v>154</v>
      </c>
      <c r="V31" s="44" t="s">
        <v>23</v>
      </c>
      <c r="X31" s="44" t="s">
        <v>140</v>
      </c>
      <c r="Y31" s="44" t="s">
        <v>141</v>
      </c>
      <c r="Z31" s="44" t="s">
        <v>142</v>
      </c>
      <c r="AB31" s="44" t="s">
        <v>155</v>
      </c>
      <c r="AD31" s="44" t="s">
        <v>156</v>
      </c>
      <c r="AE31" s="44" t="s">
        <v>136</v>
      </c>
      <c r="AF31" s="44" t="s">
        <v>157</v>
      </c>
      <c r="AG31" s="44" t="s">
        <v>158</v>
      </c>
    </row>
    <row r="32" spans="1:33">
      <c r="A32" s="44" t="s">
        <v>24</v>
      </c>
      <c r="L32" s="44" t="s">
        <v>25</v>
      </c>
      <c r="M32" s="44" t="s">
        <v>26</v>
      </c>
      <c r="N32" s="44" t="s">
        <v>27</v>
      </c>
      <c r="S32" s="44" t="s">
        <v>28</v>
      </c>
      <c r="T32" s="44" t="s">
        <v>29</v>
      </c>
      <c r="U32" s="44" t="s">
        <v>30</v>
      </c>
      <c r="AD32" s="44" t="s">
        <v>159</v>
      </c>
    </row>
    <row r="33" spans="1:33">
      <c r="A33" s="44" t="s">
        <v>31</v>
      </c>
      <c r="B33" s="45">
        <v>446779.9</v>
      </c>
      <c r="C33" s="45">
        <v>259352.5</v>
      </c>
      <c r="D33" s="45">
        <v>254860.1</v>
      </c>
      <c r="E33" s="45">
        <v>218730.5</v>
      </c>
      <c r="F33" s="45">
        <v>24713.3</v>
      </c>
      <c r="G33" s="45">
        <v>58366.400000000001</v>
      </c>
      <c r="H33" s="44">
        <v>-610.6</v>
      </c>
      <c r="I33" s="45">
        <v>69822.600000000006</v>
      </c>
      <c r="J33" s="45">
        <v>39871.699999999997</v>
      </c>
      <c r="K33" s="44">
        <v>-75.599999999999994</v>
      </c>
      <c r="L33" s="44">
        <v>-258.7</v>
      </c>
      <c r="M33" s="45">
        <v>39683.199999999997</v>
      </c>
      <c r="N33" s="45">
        <v>39941.9</v>
      </c>
      <c r="O33" s="45">
        <v>-4401.7</v>
      </c>
      <c r="Q33" s="45">
        <v>10141.9</v>
      </c>
      <c r="R33" s="45">
        <v>456921.8</v>
      </c>
      <c r="S33" s="45">
        <v>3650.1</v>
      </c>
      <c r="T33" s="45">
        <v>15312.9</v>
      </c>
      <c r="U33" s="45">
        <v>11662.8</v>
      </c>
      <c r="V33" s="45">
        <v>460571.9</v>
      </c>
      <c r="X33" s="45">
        <v>450434.1</v>
      </c>
      <c r="Y33" s="45">
        <v>341050.5</v>
      </c>
      <c r="Z33" s="45">
        <v>109404.4</v>
      </c>
      <c r="AB33" s="45">
        <v>121591.6</v>
      </c>
      <c r="AD33" s="45">
        <v>439900.4</v>
      </c>
      <c r="AE33" s="45">
        <v>249337.2</v>
      </c>
      <c r="AF33" s="45">
        <v>39326.400000000001</v>
      </c>
      <c r="AG33" s="45">
        <v>39691.300000000003</v>
      </c>
    </row>
    <row r="34" spans="1:33">
      <c r="A34" s="44" t="s">
        <v>32</v>
      </c>
      <c r="B34" s="45">
        <v>455457.9</v>
      </c>
      <c r="C34" s="45">
        <v>263686.59999999998</v>
      </c>
      <c r="D34" s="45">
        <v>259047.3</v>
      </c>
      <c r="E34" s="45">
        <v>222149.8</v>
      </c>
      <c r="F34" s="45">
        <v>23538.7</v>
      </c>
      <c r="G34" s="45">
        <v>60304.2</v>
      </c>
      <c r="H34" s="45">
        <v>1700.5</v>
      </c>
      <c r="I34" s="45">
        <v>72854.399999999994</v>
      </c>
      <c r="J34" s="45">
        <v>39844.699999999997</v>
      </c>
      <c r="K34" s="44">
        <v>-391.5</v>
      </c>
      <c r="L34" s="45">
        <v>-3150.9</v>
      </c>
      <c r="M34" s="45">
        <v>41342.400000000001</v>
      </c>
      <c r="N34" s="45">
        <v>44493.3</v>
      </c>
      <c r="O34" s="45">
        <v>-2928.6</v>
      </c>
      <c r="Q34" s="45">
        <v>10114.6</v>
      </c>
      <c r="R34" s="45">
        <v>465572.5</v>
      </c>
      <c r="S34" s="45">
        <v>3838.5</v>
      </c>
      <c r="T34" s="45">
        <v>17596.7</v>
      </c>
      <c r="U34" s="45">
        <v>13758.2</v>
      </c>
      <c r="V34" s="45">
        <v>469411</v>
      </c>
      <c r="X34" s="45">
        <v>461303</v>
      </c>
      <c r="Y34" s="45">
        <v>349086.4</v>
      </c>
      <c r="Z34" s="45">
        <v>112243.1</v>
      </c>
      <c r="AB34" s="45">
        <v>122578.2</v>
      </c>
      <c r="AD34" s="45">
        <v>448086.3</v>
      </c>
      <c r="AE34" s="45">
        <v>253373.3</v>
      </c>
      <c r="AF34" s="45">
        <v>40990.1</v>
      </c>
      <c r="AG34" s="45">
        <v>44343.3</v>
      </c>
    </row>
    <row r="35" spans="1:33">
      <c r="A35" s="44" t="s">
        <v>33</v>
      </c>
      <c r="B35" s="45">
        <v>467345.6</v>
      </c>
      <c r="C35" s="45">
        <v>269735.90000000002</v>
      </c>
      <c r="D35" s="45">
        <v>265070</v>
      </c>
      <c r="E35" s="45">
        <v>227343.8</v>
      </c>
      <c r="F35" s="45">
        <v>26296.1</v>
      </c>
      <c r="G35" s="45">
        <v>61340.4</v>
      </c>
      <c r="H35" s="45">
        <v>2295.6</v>
      </c>
      <c r="I35" s="45">
        <v>75044.600000000006</v>
      </c>
      <c r="J35" s="45">
        <v>41993.4</v>
      </c>
      <c r="K35" s="44">
        <v>-10.9</v>
      </c>
      <c r="L35" s="45">
        <v>-7087.2</v>
      </c>
      <c r="M35" s="45">
        <v>43772.800000000003</v>
      </c>
      <c r="N35" s="45">
        <v>50860.1</v>
      </c>
      <c r="O35" s="45">
        <v>-2262.3000000000002</v>
      </c>
      <c r="Q35" s="45">
        <v>9387.6</v>
      </c>
      <c r="R35" s="45">
        <v>476733.2</v>
      </c>
      <c r="S35" s="45">
        <v>5400</v>
      </c>
      <c r="T35" s="45">
        <v>12279</v>
      </c>
      <c r="U35" s="45">
        <v>6879</v>
      </c>
      <c r="V35" s="45">
        <v>482133.2</v>
      </c>
      <c r="X35" s="45">
        <v>476169.8</v>
      </c>
      <c r="Y35" s="45">
        <v>359452.5</v>
      </c>
      <c r="Z35" s="45">
        <v>116763.7</v>
      </c>
      <c r="AB35" s="45">
        <v>128184.3</v>
      </c>
      <c r="AD35" s="45">
        <v>459585.9</v>
      </c>
      <c r="AE35" s="45">
        <v>259260.5</v>
      </c>
      <c r="AF35" s="45">
        <v>43398.400000000001</v>
      </c>
      <c r="AG35" s="45">
        <v>50774</v>
      </c>
    </row>
    <row r="36" spans="1:33">
      <c r="A36" s="44" t="s">
        <v>34</v>
      </c>
      <c r="B36" s="45">
        <v>474802.7</v>
      </c>
      <c r="C36" s="45">
        <v>272115.5</v>
      </c>
      <c r="D36" s="45">
        <v>267530.2</v>
      </c>
      <c r="E36" s="45">
        <v>228998.8</v>
      </c>
      <c r="F36" s="45">
        <v>23094.7</v>
      </c>
      <c r="G36" s="45">
        <v>66778.600000000006</v>
      </c>
      <c r="H36" s="45">
        <v>2617.9</v>
      </c>
      <c r="I36" s="45">
        <v>75618.8</v>
      </c>
      <c r="J36" s="45">
        <v>38875.300000000003</v>
      </c>
      <c r="K36" s="44">
        <v>-96.6</v>
      </c>
      <c r="L36" s="45">
        <v>-2865.8</v>
      </c>
      <c r="M36" s="45">
        <v>48623.5</v>
      </c>
      <c r="N36" s="45">
        <v>51489.4</v>
      </c>
      <c r="O36" s="45">
        <v>-1335.6</v>
      </c>
      <c r="Q36" s="45">
        <v>8151.8</v>
      </c>
      <c r="R36" s="45">
        <v>482954.5</v>
      </c>
      <c r="S36" s="45">
        <v>6503.8</v>
      </c>
      <c r="T36" s="45">
        <v>13508.7</v>
      </c>
      <c r="U36" s="45">
        <v>7005</v>
      </c>
      <c r="V36" s="45">
        <v>489458.2</v>
      </c>
      <c r="X36" s="45">
        <v>479210.9</v>
      </c>
      <c r="Y36" s="45">
        <v>365047.6</v>
      </c>
      <c r="Z36" s="45">
        <v>114158.7</v>
      </c>
      <c r="AB36" s="45">
        <v>128008.1</v>
      </c>
      <c r="AD36" s="45">
        <v>466730.9</v>
      </c>
      <c r="AE36" s="45">
        <v>261338.8</v>
      </c>
      <c r="AF36" s="45">
        <v>48217.3</v>
      </c>
      <c r="AG36" s="45">
        <v>51399.6</v>
      </c>
    </row>
    <row r="37" spans="1:33">
      <c r="A37" s="44" t="s">
        <v>35</v>
      </c>
      <c r="B37" s="45">
        <v>465291.7</v>
      </c>
      <c r="C37" s="45">
        <v>270060.79999999999</v>
      </c>
      <c r="D37" s="45">
        <v>264960.2</v>
      </c>
      <c r="E37" s="45">
        <v>225757.9</v>
      </c>
      <c r="F37" s="45">
        <v>19850</v>
      </c>
      <c r="G37" s="45">
        <v>62936.5</v>
      </c>
      <c r="H37" s="45">
        <v>1623.1</v>
      </c>
      <c r="I37" s="45">
        <v>76555.7</v>
      </c>
      <c r="J37" s="45">
        <v>36987.300000000003</v>
      </c>
      <c r="K37" s="44">
        <v>-134.6</v>
      </c>
      <c r="L37" s="44">
        <v>-749.6</v>
      </c>
      <c r="M37" s="45">
        <v>47299.7</v>
      </c>
      <c r="N37" s="45">
        <v>48049.3</v>
      </c>
      <c r="O37" s="45">
        <v>-1837.6</v>
      </c>
      <c r="Q37" s="45">
        <v>9802.2000000000007</v>
      </c>
      <c r="R37" s="45">
        <v>475093.9</v>
      </c>
      <c r="S37" s="45">
        <v>6479.4</v>
      </c>
      <c r="T37" s="45">
        <v>13201.8</v>
      </c>
      <c r="U37" s="45">
        <v>6722.4</v>
      </c>
      <c r="V37" s="45">
        <v>481573.3</v>
      </c>
      <c r="X37" s="45">
        <v>467798.5</v>
      </c>
      <c r="Y37" s="45">
        <v>354637</v>
      </c>
      <c r="Z37" s="45">
        <v>113177.2</v>
      </c>
      <c r="AB37" s="45">
        <v>119188</v>
      </c>
      <c r="AD37" s="45">
        <v>456932.5</v>
      </c>
      <c r="AE37" s="45">
        <v>258371.8</v>
      </c>
      <c r="AF37" s="45">
        <v>46909.9</v>
      </c>
      <c r="AG37" s="45">
        <v>47957.7</v>
      </c>
    </row>
    <row r="38" spans="1:33">
      <c r="A38" s="44" t="s">
        <v>36</v>
      </c>
      <c r="B38" s="45">
        <v>464364.2</v>
      </c>
      <c r="C38" s="45">
        <v>273255.59999999998</v>
      </c>
      <c r="D38" s="45">
        <v>267710.40000000002</v>
      </c>
      <c r="E38" s="45">
        <v>227630.8</v>
      </c>
      <c r="F38" s="45">
        <v>19858.400000000001</v>
      </c>
      <c r="G38" s="45">
        <v>60751.9</v>
      </c>
      <c r="H38" s="45">
        <v>-3649.6</v>
      </c>
      <c r="I38" s="45">
        <v>79360.399999999994</v>
      </c>
      <c r="J38" s="45">
        <v>38571.699999999997</v>
      </c>
      <c r="K38" s="44">
        <v>-194.7</v>
      </c>
      <c r="L38" s="45">
        <v>-1486.2</v>
      </c>
      <c r="M38" s="45">
        <v>48151.7</v>
      </c>
      <c r="N38" s="45">
        <v>49638</v>
      </c>
      <c r="O38" s="45">
        <v>-2103.1</v>
      </c>
      <c r="Q38" s="45">
        <v>9773.2999999999993</v>
      </c>
      <c r="R38" s="45">
        <v>474137.5</v>
      </c>
      <c r="S38" s="45">
        <v>6006.8</v>
      </c>
      <c r="T38" s="45">
        <v>10810.9</v>
      </c>
      <c r="U38" s="45">
        <v>4804</v>
      </c>
      <c r="V38" s="45">
        <v>480144.3</v>
      </c>
      <c r="X38" s="45">
        <v>467327.1</v>
      </c>
      <c r="Y38" s="45">
        <v>349884.6</v>
      </c>
      <c r="Z38" s="45">
        <v>117517</v>
      </c>
      <c r="AB38" s="45">
        <v>118422.39999999999</v>
      </c>
      <c r="AD38" s="45">
        <v>455795.7</v>
      </c>
      <c r="AE38" s="45">
        <v>260759.8</v>
      </c>
      <c r="AF38" s="45">
        <v>47795.6</v>
      </c>
      <c r="AG38" s="45">
        <v>49564</v>
      </c>
    </row>
    <row r="39" spans="1:33">
      <c r="A39" s="44" t="s">
        <v>37</v>
      </c>
      <c r="B39" s="45">
        <v>474847.2</v>
      </c>
      <c r="C39" s="45">
        <v>274364.7</v>
      </c>
      <c r="D39" s="45">
        <v>269225.40000000002</v>
      </c>
      <c r="E39" s="45">
        <v>228141.4</v>
      </c>
      <c r="F39" s="45">
        <v>20024.599999999999</v>
      </c>
      <c r="G39" s="45">
        <v>64673.8</v>
      </c>
      <c r="H39" s="44">
        <v>-430.5</v>
      </c>
      <c r="I39" s="45">
        <v>82990.8</v>
      </c>
      <c r="J39" s="45">
        <v>34958.5</v>
      </c>
      <c r="K39" s="44">
        <v>22.6</v>
      </c>
      <c r="L39" s="44">
        <v>-735.9</v>
      </c>
      <c r="M39" s="45">
        <v>54195.8</v>
      </c>
      <c r="N39" s="45">
        <v>54931.7</v>
      </c>
      <c r="O39" s="45">
        <v>-1021.3</v>
      </c>
      <c r="Q39" s="45">
        <v>8522.2999999999993</v>
      </c>
      <c r="R39" s="45">
        <v>483369.5</v>
      </c>
      <c r="S39" s="45">
        <v>6149.6</v>
      </c>
      <c r="T39" s="45">
        <v>11035.7</v>
      </c>
      <c r="U39" s="45">
        <v>4886.1000000000004</v>
      </c>
      <c r="V39" s="45">
        <v>489519.1</v>
      </c>
      <c r="X39" s="45">
        <v>476329</v>
      </c>
      <c r="Y39" s="45">
        <v>358635.3</v>
      </c>
      <c r="Z39" s="45">
        <v>117726</v>
      </c>
      <c r="AB39" s="45">
        <v>119223.2</v>
      </c>
      <c r="AD39" s="45">
        <v>465908.7</v>
      </c>
      <c r="AE39" s="45">
        <v>262187</v>
      </c>
      <c r="AF39" s="45">
        <v>53867.7</v>
      </c>
      <c r="AG39" s="45">
        <v>54886.1</v>
      </c>
    </row>
    <row r="40" spans="1:33">
      <c r="A40" s="44" t="s">
        <v>38</v>
      </c>
      <c r="B40" s="45">
        <v>476535.1</v>
      </c>
      <c r="C40" s="45">
        <v>278745.3</v>
      </c>
      <c r="D40" s="45">
        <v>273514.09999999998</v>
      </c>
      <c r="E40" s="45">
        <v>231437.5</v>
      </c>
      <c r="F40" s="45">
        <v>19023.099999999999</v>
      </c>
      <c r="G40" s="45">
        <v>64404.2</v>
      </c>
      <c r="H40" s="44">
        <v>239.1</v>
      </c>
      <c r="I40" s="45">
        <v>86457</v>
      </c>
      <c r="J40" s="45">
        <v>33613</v>
      </c>
      <c r="K40" s="44">
        <v>-151.9</v>
      </c>
      <c r="L40" s="45">
        <v>-4989</v>
      </c>
      <c r="M40" s="45">
        <v>50427.8</v>
      </c>
      <c r="N40" s="45">
        <v>55416.800000000003</v>
      </c>
      <c r="O40" s="44">
        <v>-805.6</v>
      </c>
      <c r="Q40" s="45">
        <v>8337.7999999999993</v>
      </c>
      <c r="R40" s="45">
        <v>484872.9</v>
      </c>
      <c r="S40" s="45">
        <v>8060.2</v>
      </c>
      <c r="T40" s="45">
        <v>13277.4</v>
      </c>
      <c r="U40" s="45">
        <v>5217.2</v>
      </c>
      <c r="V40" s="45">
        <v>492933.1</v>
      </c>
      <c r="X40" s="45">
        <v>482104.2</v>
      </c>
      <c r="Y40" s="45">
        <v>362415.8</v>
      </c>
      <c r="Z40" s="45">
        <v>119732.5</v>
      </c>
      <c r="AB40" s="45">
        <v>116715.8</v>
      </c>
      <c r="AD40" s="45">
        <v>466952.3</v>
      </c>
      <c r="AE40" s="45">
        <v>267058.90000000002</v>
      </c>
      <c r="AF40" s="45">
        <v>50110.7</v>
      </c>
      <c r="AG40" s="45">
        <v>55356.3</v>
      </c>
    </row>
    <row r="41" spans="1:33">
      <c r="A41" s="44" t="s">
        <v>39</v>
      </c>
      <c r="B41" s="45">
        <v>477914.9</v>
      </c>
      <c r="C41" s="45">
        <v>282074.3</v>
      </c>
      <c r="D41" s="45">
        <v>276838.2</v>
      </c>
      <c r="E41" s="45">
        <v>233835.4</v>
      </c>
      <c r="F41" s="45">
        <v>18370.5</v>
      </c>
      <c r="G41" s="45">
        <v>61058.7</v>
      </c>
      <c r="H41" s="45">
        <v>-1998.2</v>
      </c>
      <c r="I41" s="45">
        <v>88704.4</v>
      </c>
      <c r="J41" s="45">
        <v>31889.5</v>
      </c>
      <c r="K41" s="44">
        <v>-113.6</v>
      </c>
      <c r="L41" s="45">
        <v>-1199.4000000000001</v>
      </c>
      <c r="M41" s="45">
        <v>54409.1</v>
      </c>
      <c r="N41" s="45">
        <v>55608.5</v>
      </c>
      <c r="O41" s="44">
        <v>-871.4</v>
      </c>
      <c r="Q41" s="45">
        <v>8170</v>
      </c>
      <c r="R41" s="45">
        <v>486084.9</v>
      </c>
      <c r="S41" s="45">
        <v>7846.5</v>
      </c>
      <c r="T41" s="45">
        <v>12449.1</v>
      </c>
      <c r="U41" s="45">
        <v>4602.6000000000004</v>
      </c>
      <c r="V41" s="45">
        <v>493931.4</v>
      </c>
      <c r="X41" s="45">
        <v>479671.9</v>
      </c>
      <c r="Y41" s="45">
        <v>359398.9</v>
      </c>
      <c r="Z41" s="45">
        <v>120333.5</v>
      </c>
      <c r="AB41" s="45">
        <v>110994</v>
      </c>
      <c r="AD41" s="45">
        <v>467787.4</v>
      </c>
      <c r="AE41" s="45">
        <v>270469.7</v>
      </c>
      <c r="AF41" s="45">
        <v>54065</v>
      </c>
      <c r="AG41" s="45">
        <v>55710.2</v>
      </c>
    </row>
    <row r="42" spans="1:33">
      <c r="A42" s="44" t="s">
        <v>40</v>
      </c>
      <c r="B42" s="45">
        <v>485968.3</v>
      </c>
      <c r="C42" s="45">
        <v>283473.7</v>
      </c>
      <c r="D42" s="45">
        <v>277941</v>
      </c>
      <c r="E42" s="45">
        <v>234030.5</v>
      </c>
      <c r="F42" s="45">
        <v>18128.599999999999</v>
      </c>
      <c r="G42" s="45">
        <v>64065.8</v>
      </c>
      <c r="H42" s="44">
        <v>-297.39999999999998</v>
      </c>
      <c r="I42" s="45">
        <v>90368.6</v>
      </c>
      <c r="J42" s="45">
        <v>29131.3</v>
      </c>
      <c r="K42" s="44">
        <v>-175.7</v>
      </c>
      <c r="L42" s="45">
        <v>1762.4</v>
      </c>
      <c r="M42" s="45">
        <v>59567.4</v>
      </c>
      <c r="N42" s="45">
        <v>57805</v>
      </c>
      <c r="O42" s="44">
        <v>-489.2</v>
      </c>
      <c r="Q42" s="45">
        <v>7051.9</v>
      </c>
      <c r="R42" s="45">
        <v>493020.2</v>
      </c>
      <c r="S42" s="45">
        <v>8182.2</v>
      </c>
      <c r="T42" s="45">
        <v>12287</v>
      </c>
      <c r="U42" s="45">
        <v>4104.8</v>
      </c>
      <c r="V42" s="45">
        <v>501202.3</v>
      </c>
      <c r="X42" s="45">
        <v>484581.1</v>
      </c>
      <c r="Y42" s="45">
        <v>365337</v>
      </c>
      <c r="Z42" s="45">
        <v>119288.1</v>
      </c>
      <c r="AB42" s="45">
        <v>111190.8</v>
      </c>
      <c r="AD42" s="45">
        <v>475871</v>
      </c>
      <c r="AE42" s="45">
        <v>271518.7</v>
      </c>
      <c r="AF42" s="45">
        <v>59229.599999999999</v>
      </c>
      <c r="AG42" s="45">
        <v>57748.7</v>
      </c>
    </row>
    <row r="43" spans="1:33">
      <c r="A43" s="44" t="s">
        <v>41</v>
      </c>
      <c r="B43" s="45">
        <v>497440.7</v>
      </c>
      <c r="C43" s="45">
        <v>286741.8</v>
      </c>
      <c r="D43" s="45">
        <v>281095.2</v>
      </c>
      <c r="E43" s="45">
        <v>236304.7</v>
      </c>
      <c r="F43" s="45">
        <v>18441.599999999999</v>
      </c>
      <c r="G43" s="45">
        <v>66291.8</v>
      </c>
      <c r="H43" s="45">
        <v>2023</v>
      </c>
      <c r="I43" s="45">
        <v>91744.2</v>
      </c>
      <c r="J43" s="45">
        <v>26951.8</v>
      </c>
      <c r="K43" s="44">
        <v>-123.1</v>
      </c>
      <c r="L43" s="45">
        <v>5490.4</v>
      </c>
      <c r="M43" s="45">
        <v>67888.399999999994</v>
      </c>
      <c r="N43" s="45">
        <v>62398.1</v>
      </c>
      <c r="O43" s="44">
        <v>-120.9</v>
      </c>
      <c r="Q43" s="45">
        <v>4944.7</v>
      </c>
      <c r="R43" s="45">
        <v>502385.4</v>
      </c>
      <c r="S43" s="45">
        <v>9373.2000000000007</v>
      </c>
      <c r="T43" s="45">
        <v>13884.3</v>
      </c>
      <c r="U43" s="45">
        <v>4511.1000000000004</v>
      </c>
      <c r="V43" s="45">
        <v>511758.6</v>
      </c>
      <c r="X43" s="45">
        <v>492042</v>
      </c>
      <c r="Y43" s="45">
        <v>373486.3</v>
      </c>
      <c r="Z43" s="45">
        <v>118575.9</v>
      </c>
      <c r="AB43" s="45">
        <v>111630</v>
      </c>
      <c r="AD43" s="45">
        <v>487545.2</v>
      </c>
      <c r="AE43" s="45">
        <v>274814.5</v>
      </c>
      <c r="AF43" s="45">
        <v>67635.100000000006</v>
      </c>
      <c r="AG43" s="45">
        <v>62324.3</v>
      </c>
    </row>
    <row r="44" spans="1:33">
      <c r="A44" s="44" t="s">
        <v>42</v>
      </c>
      <c r="B44" s="45">
        <v>503921</v>
      </c>
      <c r="C44" s="45">
        <v>291132.59999999998</v>
      </c>
      <c r="D44" s="45">
        <v>285345.3</v>
      </c>
      <c r="E44" s="45">
        <v>239701.9</v>
      </c>
      <c r="F44" s="45">
        <v>18278.3</v>
      </c>
      <c r="G44" s="45">
        <v>70069.100000000006</v>
      </c>
      <c r="H44" s="44">
        <v>622.4</v>
      </c>
      <c r="I44" s="45">
        <v>92468.1</v>
      </c>
      <c r="J44" s="45">
        <v>24226.5</v>
      </c>
      <c r="K44" s="44">
        <v>30.4</v>
      </c>
      <c r="L44" s="45">
        <v>7093.7</v>
      </c>
      <c r="M44" s="45">
        <v>72121.899999999994</v>
      </c>
      <c r="N44" s="45">
        <v>65028.3</v>
      </c>
      <c r="O44" s="44">
        <v>0</v>
      </c>
      <c r="Q44" s="44">
        <v>19.2</v>
      </c>
      <c r="R44" s="45">
        <v>503940.3</v>
      </c>
      <c r="S44" s="45">
        <v>11774.9</v>
      </c>
      <c r="T44" s="45">
        <v>17539.5</v>
      </c>
      <c r="U44" s="45">
        <v>5764.5</v>
      </c>
      <c r="V44" s="45">
        <v>515715.2</v>
      </c>
      <c r="X44" s="45">
        <v>496827.4</v>
      </c>
      <c r="Y44" s="45">
        <v>380102.40000000002</v>
      </c>
      <c r="Z44" s="45">
        <v>116724.9</v>
      </c>
      <c r="AB44" s="45">
        <v>112573.9</v>
      </c>
      <c r="AD44" s="45">
        <v>493502.6</v>
      </c>
      <c r="AE44" s="45">
        <v>278536.8</v>
      </c>
      <c r="AF44" s="45">
        <v>71912.7</v>
      </c>
      <c r="AG44" s="45">
        <v>64956.7</v>
      </c>
    </row>
    <row r="45" spans="1:33">
      <c r="A45" s="44" t="s">
        <v>43</v>
      </c>
      <c r="B45" s="45">
        <v>512451.9</v>
      </c>
      <c r="C45" s="45">
        <v>294344.09999999998</v>
      </c>
      <c r="D45" s="45">
        <v>288372.59999999998</v>
      </c>
      <c r="E45" s="45">
        <v>241840.5</v>
      </c>
      <c r="F45" s="45">
        <v>18382.3</v>
      </c>
      <c r="G45" s="45">
        <v>72887.7</v>
      </c>
      <c r="H45" s="44">
        <v>2.2999999999999998</v>
      </c>
      <c r="I45" s="45">
        <v>92493.4</v>
      </c>
      <c r="J45" s="45">
        <v>23002.400000000001</v>
      </c>
      <c r="K45" s="44">
        <v>28.2</v>
      </c>
      <c r="L45" s="45">
        <v>11311.6</v>
      </c>
      <c r="M45" s="45">
        <v>79286.600000000006</v>
      </c>
      <c r="N45" s="45">
        <v>67974.899999999994</v>
      </c>
      <c r="O45" s="44">
        <v>0</v>
      </c>
      <c r="Q45" s="45">
        <v>-5367</v>
      </c>
      <c r="R45" s="45">
        <v>507084.9</v>
      </c>
      <c r="S45" s="45">
        <v>14533.9</v>
      </c>
      <c r="T45" s="45">
        <v>21806.400000000001</v>
      </c>
      <c r="U45" s="45">
        <v>7272.5</v>
      </c>
      <c r="V45" s="45">
        <v>521618.8</v>
      </c>
      <c r="X45" s="45">
        <v>501140.3</v>
      </c>
      <c r="Y45" s="45">
        <v>385616.4</v>
      </c>
      <c r="Z45" s="45">
        <v>115523.9</v>
      </c>
      <c r="AB45" s="45">
        <v>114272.3</v>
      </c>
      <c r="AD45" s="45">
        <v>501972</v>
      </c>
      <c r="AE45" s="45">
        <v>281459.3</v>
      </c>
      <c r="AF45" s="45">
        <v>79088.5</v>
      </c>
      <c r="AG45" s="45">
        <v>67901.2</v>
      </c>
    </row>
    <row r="46" spans="1:33">
      <c r="A46" s="44" t="s">
        <v>109</v>
      </c>
      <c r="B46" s="45">
        <v>523685.8</v>
      </c>
      <c r="C46" s="45">
        <v>297063.3</v>
      </c>
      <c r="D46" s="45">
        <v>291280.3</v>
      </c>
      <c r="E46" s="45">
        <v>243907.9</v>
      </c>
      <c r="F46" s="45">
        <v>16573.7</v>
      </c>
      <c r="G46" s="45">
        <v>76477.5</v>
      </c>
      <c r="H46" s="45">
        <v>1624.6</v>
      </c>
      <c r="I46" s="45">
        <v>93521.4</v>
      </c>
      <c r="J46" s="45">
        <v>21635</v>
      </c>
      <c r="K46" s="44">
        <v>1.9</v>
      </c>
      <c r="L46" s="45">
        <v>16629.900000000001</v>
      </c>
      <c r="M46" s="45">
        <v>86184</v>
      </c>
      <c r="N46" s="45">
        <v>69554.100000000006</v>
      </c>
      <c r="O46" s="44">
        <v>158.5</v>
      </c>
      <c r="Q46" s="45">
        <v>-8836.2999999999993</v>
      </c>
      <c r="R46" s="45">
        <v>514849.5</v>
      </c>
      <c r="S46" s="45">
        <v>17475</v>
      </c>
      <c r="T46" s="45">
        <v>26571.9</v>
      </c>
      <c r="U46" s="45">
        <v>9097</v>
      </c>
      <c r="V46" s="45">
        <v>532324.5</v>
      </c>
      <c r="X46" s="45">
        <v>506884.7</v>
      </c>
      <c r="Y46" s="45">
        <v>391757.8</v>
      </c>
      <c r="Z46" s="45">
        <v>115127.1</v>
      </c>
      <c r="AB46" s="45">
        <v>114631.3</v>
      </c>
      <c r="AD46" s="45">
        <v>513743.9</v>
      </c>
      <c r="AE46" s="45">
        <v>284619.40000000002</v>
      </c>
      <c r="AF46" s="45">
        <v>85977.7</v>
      </c>
      <c r="AG46" s="45">
        <v>69451.899999999994</v>
      </c>
    </row>
    <row r="47" spans="1:33">
      <c r="A47" s="44" t="s">
        <v>125</v>
      </c>
      <c r="B47" s="45">
        <v>518230.9</v>
      </c>
      <c r="C47" s="45">
        <v>294312.8</v>
      </c>
      <c r="D47" s="45">
        <v>288701.59999999998</v>
      </c>
      <c r="E47" s="45">
        <v>240613.4</v>
      </c>
      <c r="F47" s="45">
        <v>15476.7</v>
      </c>
      <c r="G47" s="45">
        <v>74507.899999999994</v>
      </c>
      <c r="H47" s="45">
        <v>2739.5</v>
      </c>
      <c r="I47" s="45">
        <v>93403.4</v>
      </c>
      <c r="J47" s="45">
        <v>20032.400000000001</v>
      </c>
      <c r="K47" s="44">
        <v>59.3</v>
      </c>
      <c r="L47" s="45">
        <v>17610.5</v>
      </c>
      <c r="M47" s="45">
        <v>87405.2</v>
      </c>
      <c r="N47" s="45">
        <v>69794.7</v>
      </c>
      <c r="O47" s="44">
        <v>88.5</v>
      </c>
      <c r="Q47" s="45">
        <v>-16803.900000000001</v>
      </c>
      <c r="R47" s="45">
        <v>501427.1</v>
      </c>
      <c r="S47" s="45">
        <v>16865.599999999999</v>
      </c>
      <c r="T47" s="45">
        <v>24973.1</v>
      </c>
      <c r="U47" s="45">
        <v>8107.6</v>
      </c>
      <c r="V47" s="45">
        <v>518292.6</v>
      </c>
      <c r="X47" s="45">
        <v>500504.1</v>
      </c>
      <c r="Y47" s="45">
        <v>387075.3</v>
      </c>
      <c r="Z47" s="45">
        <v>113430.39999999999</v>
      </c>
      <c r="AB47" s="45">
        <v>109923.4</v>
      </c>
      <c r="AD47" s="45">
        <v>508935.2</v>
      </c>
      <c r="AE47" s="45">
        <v>282666.90000000002</v>
      </c>
      <c r="AF47" s="45">
        <v>87163.4</v>
      </c>
      <c r="AG47" s="45">
        <v>69795.899999999994</v>
      </c>
    </row>
    <row r="48" spans="1:33">
      <c r="A48" s="44" t="s">
        <v>127</v>
      </c>
      <c r="B48" s="45">
        <v>489588.4</v>
      </c>
      <c r="C48" s="45">
        <v>292341.7</v>
      </c>
      <c r="D48" s="45">
        <v>286410.59999999998</v>
      </c>
      <c r="E48" s="45">
        <v>237732.5</v>
      </c>
      <c r="F48" s="45">
        <v>12903.6</v>
      </c>
      <c r="G48" s="45">
        <v>63853.599999999999</v>
      </c>
      <c r="H48" s="45">
        <v>-4927.6000000000004</v>
      </c>
      <c r="I48" s="45">
        <v>95524.9</v>
      </c>
      <c r="J48" s="45">
        <v>21435.3</v>
      </c>
      <c r="K48" s="44">
        <v>-36.700000000000003</v>
      </c>
      <c r="L48" s="45">
        <v>7428</v>
      </c>
      <c r="M48" s="45">
        <v>66256.899999999994</v>
      </c>
      <c r="N48" s="45">
        <v>58828.9</v>
      </c>
      <c r="O48" s="45">
        <v>1065.8</v>
      </c>
      <c r="Q48" s="45">
        <v>-5638.3</v>
      </c>
      <c r="R48" s="45">
        <v>483950.1</v>
      </c>
      <c r="S48" s="45">
        <v>13416.6</v>
      </c>
      <c r="T48" s="45">
        <v>19356.2</v>
      </c>
      <c r="U48" s="45">
        <v>5939.6</v>
      </c>
      <c r="V48" s="45">
        <v>497366.7</v>
      </c>
      <c r="X48" s="45">
        <v>480471.5</v>
      </c>
      <c r="Y48" s="45">
        <v>363506</v>
      </c>
      <c r="Z48" s="45">
        <v>116871.7</v>
      </c>
      <c r="AB48" s="45">
        <v>98281.5</v>
      </c>
      <c r="AD48" s="45">
        <v>480335</v>
      </c>
      <c r="AE48" s="45">
        <v>280468.09999999998</v>
      </c>
      <c r="AF48" s="45">
        <v>65954.3</v>
      </c>
      <c r="AG48" s="45">
        <v>58856.4</v>
      </c>
    </row>
    <row r="49" spans="1:33">
      <c r="A49" s="44" t="s">
        <v>143</v>
      </c>
      <c r="B49" s="45">
        <v>512364.2</v>
      </c>
      <c r="C49" s="45">
        <v>300435.59999999998</v>
      </c>
      <c r="D49" s="45">
        <v>294115.40000000002</v>
      </c>
      <c r="E49" s="45">
        <v>244880.8</v>
      </c>
      <c r="F49" s="45">
        <v>12325.5</v>
      </c>
      <c r="G49" s="45">
        <v>64075.3</v>
      </c>
      <c r="H49" s="44">
        <v>-552.1</v>
      </c>
      <c r="I49" s="45">
        <v>97335.1</v>
      </c>
      <c r="J49" s="45">
        <v>21575.1</v>
      </c>
      <c r="K49" s="44">
        <v>-63.7</v>
      </c>
      <c r="L49" s="45">
        <v>17060.7</v>
      </c>
      <c r="M49" s="45">
        <v>82398.899999999994</v>
      </c>
      <c r="N49" s="45">
        <v>65338.2</v>
      </c>
      <c r="O49" s="44">
        <v>172.8</v>
      </c>
      <c r="Q49" s="45">
        <v>-11006.5</v>
      </c>
      <c r="R49" s="45">
        <v>501357.7</v>
      </c>
      <c r="S49" s="45">
        <v>13499.4</v>
      </c>
      <c r="T49" s="45">
        <v>18941.599999999999</v>
      </c>
      <c r="U49" s="45">
        <v>5442.2</v>
      </c>
      <c r="V49" s="45">
        <v>514857.1</v>
      </c>
      <c r="X49" s="45">
        <v>494573.7</v>
      </c>
      <c r="Y49" s="45">
        <v>375726.2</v>
      </c>
      <c r="Z49" s="45">
        <v>118781.6</v>
      </c>
      <c r="AB49" s="45">
        <v>98043.3</v>
      </c>
      <c r="AD49" s="45">
        <v>503479.4</v>
      </c>
      <c r="AE49" s="45">
        <v>288468.5</v>
      </c>
      <c r="AF49" s="45">
        <v>82097.899999999994</v>
      </c>
      <c r="AG49" s="45">
        <v>65368.800000000003</v>
      </c>
    </row>
    <row r="50" spans="1:33">
      <c r="A50" s="44" t="s">
        <v>160</v>
      </c>
      <c r="B50" s="45">
        <v>510044.6</v>
      </c>
      <c r="C50" s="45">
        <v>301219</v>
      </c>
      <c r="D50" s="45">
        <v>294342.90000000002</v>
      </c>
      <c r="E50" s="45">
        <v>244747</v>
      </c>
      <c r="F50" s="45">
        <v>12954.4</v>
      </c>
      <c r="G50" s="45">
        <v>66698.100000000006</v>
      </c>
      <c r="H50" s="45">
        <v>-1812</v>
      </c>
      <c r="I50" s="45">
        <v>98536.7</v>
      </c>
      <c r="J50" s="45">
        <v>19796.900000000001</v>
      </c>
      <c r="K50" s="44">
        <v>9.1999999999999993</v>
      </c>
      <c r="L50" s="45">
        <v>12907.5</v>
      </c>
      <c r="M50" s="45">
        <v>82106.3</v>
      </c>
      <c r="N50" s="45">
        <v>69198.899999999994</v>
      </c>
      <c r="O50" s="44">
        <v>-265.2</v>
      </c>
      <c r="Q50" s="45">
        <v>-17296.2</v>
      </c>
      <c r="R50" s="45">
        <v>492748.3</v>
      </c>
      <c r="S50" s="45">
        <v>15361.5</v>
      </c>
      <c r="T50" s="45">
        <v>21305.599999999999</v>
      </c>
      <c r="U50" s="45">
        <v>5944.1</v>
      </c>
      <c r="V50" s="45">
        <v>508109.8</v>
      </c>
      <c r="X50" s="45">
        <v>496709.1</v>
      </c>
      <c r="Y50" s="45">
        <v>378481.6</v>
      </c>
      <c r="Z50" s="45">
        <v>118196.5</v>
      </c>
      <c r="AB50" s="45">
        <v>99399.1</v>
      </c>
      <c r="AD50" s="45">
        <v>501935.9</v>
      </c>
      <c r="AE50" s="45">
        <v>289285.90000000002</v>
      </c>
      <c r="AF50" s="45">
        <v>81785.399999999994</v>
      </c>
      <c r="AG50" s="45">
        <v>69231.199999999997</v>
      </c>
    </row>
    <row r="51" spans="1:33">
      <c r="A51" s="44" t="s">
        <v>161</v>
      </c>
      <c r="B51" s="45">
        <v>518989.2</v>
      </c>
      <c r="C51" s="45">
        <v>308072.2</v>
      </c>
      <c r="D51" s="45">
        <v>300559.3</v>
      </c>
      <c r="E51" s="45">
        <v>250384.2</v>
      </c>
      <c r="F51" s="45">
        <v>13372.6</v>
      </c>
      <c r="G51" s="45">
        <v>69160.899999999994</v>
      </c>
      <c r="H51" s="45">
        <v>-831.3</v>
      </c>
      <c r="I51" s="45">
        <v>100179.9</v>
      </c>
      <c r="J51" s="45">
        <v>20322.3</v>
      </c>
      <c r="K51" s="44">
        <v>4.7</v>
      </c>
      <c r="L51" s="45">
        <v>9110.7999999999993</v>
      </c>
      <c r="M51" s="45">
        <v>81958</v>
      </c>
      <c r="N51" s="45">
        <v>72847.199999999997</v>
      </c>
      <c r="O51" s="44">
        <v>-402.8</v>
      </c>
      <c r="Q51" s="45">
        <v>-18881.099999999999</v>
      </c>
      <c r="R51" s="45">
        <v>500108.1</v>
      </c>
      <c r="S51" s="45">
        <v>15869.7</v>
      </c>
      <c r="T51" s="45">
        <v>22337.5</v>
      </c>
      <c r="U51" s="45">
        <v>6467.8</v>
      </c>
      <c r="V51" s="45">
        <v>515977.8</v>
      </c>
      <c r="X51" s="45">
        <v>509637.1</v>
      </c>
      <c r="Y51" s="45">
        <v>389275.5</v>
      </c>
      <c r="Z51" s="45">
        <v>120366.5</v>
      </c>
      <c r="AB51" s="45">
        <v>102787.3</v>
      </c>
      <c r="AD51" s="45">
        <v>510990.7</v>
      </c>
      <c r="AE51" s="45">
        <v>295642.7</v>
      </c>
      <c r="AF51" s="45">
        <v>81607.8</v>
      </c>
      <c r="AG51" s="45">
        <v>72881.2</v>
      </c>
    </row>
    <row r="52" spans="1:33">
      <c r="A52" s="44" t="s">
        <v>176</v>
      </c>
      <c r="B52" s="45">
        <v>527362</v>
      </c>
      <c r="C52" s="45">
        <v>314494.7</v>
      </c>
      <c r="D52" s="45">
        <v>306711.90000000002</v>
      </c>
      <c r="E52" s="45">
        <v>255862.39999999999</v>
      </c>
      <c r="F52" s="45">
        <v>14539.2</v>
      </c>
      <c r="G52" s="45">
        <v>69457.7</v>
      </c>
      <c r="H52" s="45">
        <v>-2737.7</v>
      </c>
      <c r="I52" s="45">
        <v>102095.7</v>
      </c>
      <c r="J52" s="45">
        <v>21949.200000000001</v>
      </c>
      <c r="K52" s="44">
        <v>-41.3</v>
      </c>
      <c r="L52" s="45">
        <v>8110.9</v>
      </c>
      <c r="M52" s="45">
        <v>83211.199999999997</v>
      </c>
      <c r="N52" s="45">
        <v>75100.3</v>
      </c>
      <c r="O52" s="44">
        <v>-506.5</v>
      </c>
      <c r="Q52" s="45">
        <v>-20880.7</v>
      </c>
      <c r="R52" s="45">
        <v>506481.3</v>
      </c>
      <c r="S52" s="45">
        <v>18593.2</v>
      </c>
      <c r="T52" s="45">
        <v>25940.9</v>
      </c>
      <c r="U52" s="45">
        <v>7347.7</v>
      </c>
      <c r="V52" s="45">
        <v>525074.4</v>
      </c>
      <c r="X52" s="45">
        <v>519152.7</v>
      </c>
      <c r="Y52" s="45">
        <v>395193</v>
      </c>
      <c r="Z52" s="45">
        <v>123908.9</v>
      </c>
      <c r="AB52" s="45">
        <v>106037.8</v>
      </c>
      <c r="AD52" s="45">
        <v>519286.8</v>
      </c>
      <c r="AE52" s="45">
        <v>301724.5</v>
      </c>
      <c r="AF52" s="45">
        <v>82873.600000000006</v>
      </c>
      <c r="AG52" s="45">
        <v>75135.399999999994</v>
      </c>
    </row>
    <row r="53" spans="1:33">
      <c r="A53" s="44" t="s">
        <v>177</v>
      </c>
      <c r="B53" s="45">
        <v>527227.4</v>
      </c>
      <c r="C53" s="45">
        <v>310819.3</v>
      </c>
      <c r="D53" s="45">
        <v>302812.2</v>
      </c>
      <c r="E53" s="45">
        <v>251316</v>
      </c>
      <c r="F53" s="45">
        <v>13787.2</v>
      </c>
      <c r="G53" s="45">
        <v>72285.399999999994</v>
      </c>
      <c r="H53" s="45">
        <v>-2438.3000000000002</v>
      </c>
      <c r="I53" s="45">
        <v>102422.8</v>
      </c>
      <c r="J53" s="45">
        <v>22763.3</v>
      </c>
      <c r="K53" s="44">
        <v>43.3</v>
      </c>
      <c r="L53" s="45">
        <v>9542.7999999999993</v>
      </c>
      <c r="M53" s="45">
        <v>90071.9</v>
      </c>
      <c r="N53" s="45">
        <v>80529.100000000006</v>
      </c>
      <c r="O53" s="44">
        <v>-1998.4</v>
      </c>
      <c r="Q53" s="45">
        <v>-23340.799999999999</v>
      </c>
      <c r="R53" s="45">
        <v>503886.6</v>
      </c>
      <c r="S53" s="45">
        <v>20314.8</v>
      </c>
      <c r="T53" s="45">
        <v>29520.6</v>
      </c>
      <c r="U53" s="45">
        <v>9205.7999999999993</v>
      </c>
      <c r="V53" s="45">
        <v>524201.3</v>
      </c>
      <c r="X53" s="45">
        <v>519231.5</v>
      </c>
      <c r="Y53" s="45">
        <v>393892.1</v>
      </c>
      <c r="Z53" s="45">
        <v>125232</v>
      </c>
      <c r="AB53" s="45">
        <v>108831.1</v>
      </c>
      <c r="AD53" s="45">
        <v>519234.5</v>
      </c>
      <c r="AE53" s="45">
        <v>297916.40000000002</v>
      </c>
      <c r="AF53" s="45">
        <v>89747.9</v>
      </c>
      <c r="AG53" s="45">
        <v>80566.7</v>
      </c>
    </row>
    <row r="54" spans="1:33">
      <c r="A54" s="44" t="s">
        <v>166</v>
      </c>
    </row>
    <row r="55" spans="1:33">
      <c r="A55" s="44" t="s">
        <v>167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F26" sqref="F26"/>
    </sheetView>
  </sheetViews>
  <sheetFormatPr defaultColWidth="12.875" defaultRowHeight="17.25"/>
  <cols>
    <col min="1" max="1" width="6.75" style="3" bestFit="1" customWidth="1"/>
    <col min="2" max="7" width="11.875" style="2" customWidth="1"/>
    <col min="8" max="16384" width="12.875" style="2"/>
  </cols>
  <sheetData>
    <row r="1" spans="1:7" ht="31.5">
      <c r="A1" s="6"/>
      <c r="B1" s="4" t="s">
        <v>68</v>
      </c>
      <c r="C1" s="6" t="s">
        <v>69</v>
      </c>
      <c r="D1" s="4" t="s">
        <v>67</v>
      </c>
      <c r="E1" s="6" t="s">
        <v>69</v>
      </c>
      <c r="F1" s="21" t="s">
        <v>88</v>
      </c>
      <c r="G1" s="6" t="s">
        <v>87</v>
      </c>
    </row>
    <row r="2" spans="1:7" s="29" customFormat="1" ht="18" thickBot="1">
      <c r="A2" s="28"/>
      <c r="B2" s="20" t="s">
        <v>70</v>
      </c>
      <c r="C2" s="28" t="s">
        <v>71</v>
      </c>
      <c r="D2" s="20" t="s">
        <v>174</v>
      </c>
      <c r="E2" s="28" t="s">
        <v>86</v>
      </c>
      <c r="F2" s="20" t="s">
        <v>175</v>
      </c>
      <c r="G2" s="28" t="s">
        <v>86</v>
      </c>
    </row>
    <row r="3" spans="1:7" ht="18" hidden="1" thickTop="1">
      <c r="A3" s="6">
        <v>1997</v>
      </c>
      <c r="B3" s="7">
        <f>名目05!B36/1000</f>
        <v>523.19830000000002</v>
      </c>
      <c r="C3" s="27"/>
      <c r="D3" s="7">
        <f>実質05!B36/1000</f>
        <v>474.80270000000002</v>
      </c>
      <c r="E3" s="27"/>
      <c r="F3" s="5">
        <f t="shared" ref="F3:F14" si="0">B3/D3*100</f>
        <v>110.19278112782425</v>
      </c>
      <c r="G3" s="27"/>
    </row>
    <row r="4" spans="1:7" hidden="1">
      <c r="A4" s="6">
        <v>1998</v>
      </c>
      <c r="B4" s="7">
        <f>名目05!B37/1000</f>
        <v>512.43859999999995</v>
      </c>
      <c r="C4" s="11">
        <f t="shared" ref="C4:G14" si="1">(B4-B3)/B3*100</f>
        <v>-2.0565242662294709</v>
      </c>
      <c r="D4" s="7">
        <f>実質05!B37/1000</f>
        <v>465.29169999999999</v>
      </c>
      <c r="E4" s="11">
        <f t="shared" si="1"/>
        <v>-2.0031478338265609</v>
      </c>
      <c r="F4" s="5">
        <f t="shared" si="0"/>
        <v>110.13276187819383</v>
      </c>
      <c r="G4" s="11">
        <f t="shared" si="1"/>
        <v>-5.446749688692578E-2</v>
      </c>
    </row>
    <row r="5" spans="1:7" hidden="1">
      <c r="A5" s="6">
        <v>1999</v>
      </c>
      <c r="B5" s="7">
        <f>名目05!B38/1000</f>
        <v>504.90320000000003</v>
      </c>
      <c r="C5" s="11">
        <f t="shared" si="1"/>
        <v>-1.4704981240679225</v>
      </c>
      <c r="D5" s="7">
        <f>実質05!B38/1000</f>
        <v>464.36420000000004</v>
      </c>
      <c r="E5" s="11">
        <f t="shared" si="1"/>
        <v>-0.1993373189334674</v>
      </c>
      <c r="F5" s="5">
        <f t="shared" si="0"/>
        <v>108.73000114995945</v>
      </c>
      <c r="G5" s="11">
        <f t="shared" si="1"/>
        <v>-1.2736997640954728</v>
      </c>
    </row>
    <row r="6" spans="1:7" hidden="1">
      <c r="A6" s="6">
        <v>2000</v>
      </c>
      <c r="B6" s="7">
        <f>名目05!B39/1000</f>
        <v>509.86</v>
      </c>
      <c r="C6" s="11">
        <f t="shared" si="1"/>
        <v>0.98173273609673839</v>
      </c>
      <c r="D6" s="7">
        <f>実質05!B39/1000</f>
        <v>474.84719999999999</v>
      </c>
      <c r="E6" s="11">
        <f t="shared" si="1"/>
        <v>2.2574953021787527</v>
      </c>
      <c r="F6" s="5">
        <f t="shared" si="0"/>
        <v>107.37348772405102</v>
      </c>
      <c r="G6" s="11">
        <f t="shared" si="1"/>
        <v>-1.2475980976377812</v>
      </c>
    </row>
    <row r="7" spans="1:7" hidden="1">
      <c r="A7" s="6">
        <v>2001</v>
      </c>
      <c r="B7" s="7">
        <f>名目05!B40/1000</f>
        <v>505.54320000000001</v>
      </c>
      <c r="C7" s="11">
        <f t="shared" si="1"/>
        <v>-0.84666379006001669</v>
      </c>
      <c r="D7" s="7">
        <f>実質05!B40/1000</f>
        <v>476.5351</v>
      </c>
      <c r="E7" s="11">
        <f t="shared" si="1"/>
        <v>0.35546171484216676</v>
      </c>
      <c r="F7" s="5">
        <f t="shared" si="0"/>
        <v>106.08729556332787</v>
      </c>
      <c r="G7" s="11">
        <f t="shared" si="1"/>
        <v>-1.1978675443873537</v>
      </c>
    </row>
    <row r="8" spans="1:7" hidden="1">
      <c r="A8" s="6">
        <v>2002</v>
      </c>
      <c r="B8" s="7">
        <f>名目05!B41/1000</f>
        <v>499.14699999999999</v>
      </c>
      <c r="C8" s="11">
        <f t="shared" si="1"/>
        <v>-1.2652133388402853</v>
      </c>
      <c r="D8" s="7">
        <f>実質05!B41/1000</f>
        <v>477.91490000000005</v>
      </c>
      <c r="E8" s="11">
        <f t="shared" si="1"/>
        <v>0.28954845089061554</v>
      </c>
      <c r="F8" s="5">
        <f t="shared" si="0"/>
        <v>104.4426528656043</v>
      </c>
      <c r="G8" s="11">
        <f t="shared" si="1"/>
        <v>-1.5502729982798118</v>
      </c>
    </row>
    <row r="9" spans="1:7" hidden="1">
      <c r="A9" s="6">
        <v>2003</v>
      </c>
      <c r="B9" s="7">
        <f>名目05!B42/1000</f>
        <v>498.85480000000001</v>
      </c>
      <c r="C9" s="11">
        <f t="shared" si="1"/>
        <v>-5.8539869016538175E-2</v>
      </c>
      <c r="D9" s="7">
        <f>実質05!B42/1000</f>
        <v>485.9683</v>
      </c>
      <c r="E9" s="11">
        <f t="shared" si="1"/>
        <v>1.6851117217730507</v>
      </c>
      <c r="F9" s="5">
        <f t="shared" si="0"/>
        <v>102.65171617161037</v>
      </c>
      <c r="G9" s="11">
        <f t="shared" si="1"/>
        <v>-1.7147560358300031</v>
      </c>
    </row>
    <row r="10" spans="1:7" ht="18" thickTop="1">
      <c r="A10" s="6">
        <v>2004</v>
      </c>
      <c r="B10" s="7">
        <f>名目05!B43/1000</f>
        <v>503.7253</v>
      </c>
      <c r="C10" s="11">
        <f t="shared" si="1"/>
        <v>0.97633620043347147</v>
      </c>
      <c r="D10" s="7">
        <f>実質05!B43/1000</f>
        <v>497.44069999999999</v>
      </c>
      <c r="E10" s="11">
        <f t="shared" si="1"/>
        <v>2.3607301134662473</v>
      </c>
      <c r="F10" s="5">
        <f t="shared" si="0"/>
        <v>101.26338677152876</v>
      </c>
      <c r="G10" s="11">
        <f t="shared" si="1"/>
        <v>-1.3524658445657594</v>
      </c>
    </row>
    <row r="11" spans="1:7">
      <c r="A11" s="6">
        <v>2005</v>
      </c>
      <c r="B11" s="7">
        <f>名目05!B44/1000</f>
        <v>503.90300000000002</v>
      </c>
      <c r="C11" s="11">
        <f t="shared" si="1"/>
        <v>3.5277163962186477E-2</v>
      </c>
      <c r="D11" s="7">
        <f>実質05!B44/1000</f>
        <v>503.92099999999999</v>
      </c>
      <c r="E11" s="11">
        <f t="shared" si="1"/>
        <v>1.3027281442793079</v>
      </c>
      <c r="F11" s="5">
        <f t="shared" si="0"/>
        <v>99.996428011533553</v>
      </c>
      <c r="G11" s="11">
        <f t="shared" si="1"/>
        <v>-1.2511518727432329</v>
      </c>
    </row>
    <row r="12" spans="1:7">
      <c r="A12" s="6">
        <v>2006</v>
      </c>
      <c r="B12" s="7">
        <f>名目05!B45/1000</f>
        <v>506.68700000000001</v>
      </c>
      <c r="C12" s="11">
        <f t="shared" si="1"/>
        <v>0.55248728425907201</v>
      </c>
      <c r="D12" s="7">
        <f>実質05!B45/1000</f>
        <v>512.45190000000002</v>
      </c>
      <c r="E12" s="11">
        <f t="shared" si="1"/>
        <v>1.6929042449114109</v>
      </c>
      <c r="F12" s="5">
        <f t="shared" si="0"/>
        <v>98.87503588141638</v>
      </c>
      <c r="G12" s="11">
        <f t="shared" si="1"/>
        <v>-1.1214321875455706</v>
      </c>
    </row>
    <row r="13" spans="1:7">
      <c r="A13" s="6">
        <v>2007</v>
      </c>
      <c r="B13" s="7">
        <f>名目05!B46/1000</f>
        <v>512.97519999999997</v>
      </c>
      <c r="C13" s="11">
        <f t="shared" si="1"/>
        <v>1.2410423002760995</v>
      </c>
      <c r="D13" s="7">
        <f>実質05!B46/1000</f>
        <v>523.68579999999997</v>
      </c>
      <c r="E13" s="11">
        <f t="shared" si="1"/>
        <v>2.1921862325029817</v>
      </c>
      <c r="F13" s="5">
        <f t="shared" si="0"/>
        <v>97.954766006639858</v>
      </c>
      <c r="G13" s="11">
        <f t="shared" si="1"/>
        <v>-0.93074036997592402</v>
      </c>
    </row>
    <row r="14" spans="1:7">
      <c r="A14" s="6">
        <v>2008</v>
      </c>
      <c r="B14" s="7">
        <f>名目05!B47/1000</f>
        <v>501.20929999999998</v>
      </c>
      <c r="C14" s="11">
        <f t="shared" si="1"/>
        <v>-2.2936586408075845</v>
      </c>
      <c r="D14" s="7">
        <f>実質05!B47/1000</f>
        <v>518.23090000000002</v>
      </c>
      <c r="E14" s="11">
        <f t="shared" si="1"/>
        <v>-1.0416360344313238</v>
      </c>
      <c r="F14" s="5">
        <f t="shared" si="0"/>
        <v>96.715440935691007</v>
      </c>
      <c r="G14" s="11">
        <f t="shared" si="1"/>
        <v>-1.2652014000675</v>
      </c>
    </row>
    <row r="15" spans="1:7">
      <c r="A15" s="6">
        <v>2009</v>
      </c>
      <c r="B15" s="7">
        <f>名目05!B48/1000</f>
        <v>471.13870000000003</v>
      </c>
      <c r="C15" s="11">
        <f t="shared" ref="C15:C20" si="2">(B15-B14)/B14*100</f>
        <v>-5.9996093448385652</v>
      </c>
      <c r="D15" s="7">
        <f>実質05!B48/1000</f>
        <v>489.58840000000004</v>
      </c>
      <c r="E15" s="11">
        <f t="shared" ref="E15:E20" si="3">(D15-D14)/D14*100</f>
        <v>-5.5269764886655706</v>
      </c>
      <c r="F15" s="7">
        <f t="shared" ref="F15:F20" si="4">B15/D15*100</f>
        <v>96.231589637336185</v>
      </c>
      <c r="G15" s="11">
        <f t="shared" ref="G15:G20" si="5">(F15-F14)/F14*100</f>
        <v>-0.50028340218864176</v>
      </c>
    </row>
    <row r="16" spans="1:7">
      <c r="A16" s="6">
        <v>2010</v>
      </c>
      <c r="B16" s="7">
        <f>名目05!B49/1000</f>
        <v>482.38440000000003</v>
      </c>
      <c r="C16" s="11">
        <f t="shared" si="2"/>
        <v>2.3869191811243691</v>
      </c>
      <c r="D16" s="7">
        <f>実質05!B49/1000</f>
        <v>512.36419999999998</v>
      </c>
      <c r="E16" s="11">
        <f t="shared" si="3"/>
        <v>4.6520301543092</v>
      </c>
      <c r="F16" s="7">
        <f t="shared" si="4"/>
        <v>94.148732483651287</v>
      </c>
      <c r="G16" s="11">
        <f t="shared" si="5"/>
        <v>-2.1644214353462017</v>
      </c>
    </row>
    <row r="17" spans="1:7">
      <c r="A17" s="6">
        <v>2011</v>
      </c>
      <c r="B17" s="57">
        <f>名目05!B50/1000</f>
        <v>471.31079999999997</v>
      </c>
      <c r="C17" s="11">
        <f t="shared" si="2"/>
        <v>-2.2955966237714271</v>
      </c>
      <c r="D17" s="57">
        <f>実質05!B50/1000</f>
        <v>510.0446</v>
      </c>
      <c r="E17" s="11">
        <f t="shared" si="3"/>
        <v>-0.45272483908906597</v>
      </c>
      <c r="F17" s="56">
        <f t="shared" si="4"/>
        <v>92.405801375017006</v>
      </c>
      <c r="G17" s="11">
        <f t="shared" si="5"/>
        <v>-1.8512528662421839</v>
      </c>
    </row>
    <row r="18" spans="1:7">
      <c r="A18" s="6">
        <v>2012</v>
      </c>
      <c r="B18" s="57">
        <f>名目05!B51/1000</f>
        <v>475.11040000000003</v>
      </c>
      <c r="C18" s="11">
        <f t="shared" si="2"/>
        <v>0.80617715528692646</v>
      </c>
      <c r="D18" s="57">
        <f>実質05!B51/1000</f>
        <v>518.98919999999998</v>
      </c>
      <c r="E18" s="11">
        <f t="shared" si="3"/>
        <v>1.7536897753647387</v>
      </c>
      <c r="F18" s="56">
        <f t="shared" si="4"/>
        <v>91.545334662070047</v>
      </c>
      <c r="G18" s="11">
        <f t="shared" si="5"/>
        <v>-0.9311825666170741</v>
      </c>
    </row>
    <row r="19" spans="1:7">
      <c r="A19" s="6">
        <v>2013</v>
      </c>
      <c r="B19" s="40">
        <f>名目05!B52/1000</f>
        <v>480.12799999999999</v>
      </c>
      <c r="C19" s="55">
        <f t="shared" si="2"/>
        <v>1.0560913842340556</v>
      </c>
      <c r="D19" s="40">
        <f>実質05!B52/1000</f>
        <v>527.36199999999997</v>
      </c>
      <c r="E19" s="55">
        <f t="shared" si="3"/>
        <v>1.6132898333915204</v>
      </c>
      <c r="F19" s="41">
        <f t="shared" si="4"/>
        <v>91.043344040715866</v>
      </c>
      <c r="G19" s="55">
        <f t="shared" si="5"/>
        <v>-0.54835194300968704</v>
      </c>
    </row>
    <row r="20" spans="1:7">
      <c r="A20" s="6">
        <v>2014</v>
      </c>
      <c r="B20" s="40">
        <f>名目05!B53/1000</f>
        <v>487.98970000000003</v>
      </c>
      <c r="C20" s="53"/>
      <c r="D20" s="40">
        <f>実質05!B53/1000</f>
        <v>527.22739999999999</v>
      </c>
      <c r="E20" s="53"/>
      <c r="F20" s="41">
        <f t="shared" si="4"/>
        <v>92.557727462571179</v>
      </c>
      <c r="G20" s="53"/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S38"/>
  <sheetViews>
    <sheetView workbookViewId="0">
      <selection activeCell="I27" sqref="I27"/>
    </sheetView>
  </sheetViews>
  <sheetFormatPr defaultRowHeight="13.5"/>
  <cols>
    <col min="10" max="10" width="5.25" style="30" customWidth="1"/>
    <col min="11" max="13" width="10.125" customWidth="1"/>
    <col min="14" max="14" width="6.375" style="31" customWidth="1"/>
  </cols>
  <sheetData>
    <row r="1" spans="10:19">
      <c r="P1" s="50" t="s">
        <v>170</v>
      </c>
      <c r="Q1" s="50" t="s">
        <v>66</v>
      </c>
      <c r="R1" s="50" t="s">
        <v>65</v>
      </c>
      <c r="S1" s="50" t="s">
        <v>89</v>
      </c>
    </row>
    <row r="2" spans="10:19">
      <c r="P2" s="50"/>
      <c r="Q2" s="51" t="s">
        <v>129</v>
      </c>
      <c r="R2" s="51" t="s">
        <v>179</v>
      </c>
      <c r="S2" s="51" t="s">
        <v>180</v>
      </c>
    </row>
    <row r="3" spans="10:19">
      <c r="J3" s="42" t="s">
        <v>93</v>
      </c>
      <c r="K3" s="42" t="s">
        <v>90</v>
      </c>
      <c r="L3" s="42" t="s">
        <v>91</v>
      </c>
      <c r="M3" s="42" t="s">
        <v>92</v>
      </c>
      <c r="N3" s="42" t="s">
        <v>94</v>
      </c>
      <c r="P3" s="52" t="str">
        <f>LEFT(名目05!A8,4)</f>
        <v>1980</v>
      </c>
      <c r="Q3" s="61">
        <f>名目05!B8/1000</f>
        <v>245.38239999999999</v>
      </c>
      <c r="R3" s="61">
        <f>実質05!B8/1000</f>
        <v>268.7627</v>
      </c>
      <c r="S3" s="61">
        <f>Q3/R3*100</f>
        <v>91.300764577822733</v>
      </c>
    </row>
    <row r="4" spans="10:19">
      <c r="J4" s="42" t="str">
        <f>RIGHT(P4,2)</f>
        <v>81</v>
      </c>
      <c r="K4" s="58"/>
      <c r="L4" s="58"/>
      <c r="M4" s="58"/>
      <c r="N4" s="43">
        <f>K4-L4-M4</f>
        <v>0</v>
      </c>
      <c r="P4" s="52" t="str">
        <f>LEFT(名目05!A9,4)</f>
        <v>1981</v>
      </c>
      <c r="Q4" s="61">
        <f>名目05!B9/1000</f>
        <v>263.67940000000004</v>
      </c>
      <c r="R4" s="61">
        <f>実質05!B9/1000</f>
        <v>280.77019999999999</v>
      </c>
      <c r="S4" s="61">
        <f t="shared" ref="S4:S16" si="0">Q4/R4*100</f>
        <v>93.912886766473108</v>
      </c>
    </row>
    <row r="5" spans="10:19">
      <c r="J5" s="42" t="str">
        <f t="shared" ref="J5:J38" si="1">RIGHT(P5,2)</f>
        <v>82</v>
      </c>
      <c r="K5" s="58"/>
      <c r="L5" s="58"/>
      <c r="M5" s="58"/>
      <c r="N5" s="43">
        <f t="shared" ref="N5:N18" si="2">K5-L5-M5</f>
        <v>0</v>
      </c>
      <c r="P5" s="52" t="str">
        <f>LEFT(名目05!A10,4)</f>
        <v>1982</v>
      </c>
      <c r="Q5" s="61">
        <f>名目05!B10/1000</f>
        <v>277.25120000000004</v>
      </c>
      <c r="R5" s="61">
        <f>実質05!B10/1000</f>
        <v>290.80369999999999</v>
      </c>
      <c r="S5" s="61">
        <f t="shared" si="0"/>
        <v>95.33963976386822</v>
      </c>
    </row>
    <row r="6" spans="10:19">
      <c r="J6" s="42" t="str">
        <f t="shared" si="1"/>
        <v>83</v>
      </c>
      <c r="K6" s="58"/>
      <c r="L6" s="58"/>
      <c r="M6" s="58"/>
      <c r="N6" s="43">
        <f t="shared" si="2"/>
        <v>0</v>
      </c>
      <c r="P6" s="52" t="str">
        <f>LEFT(名目05!A11,4)</f>
        <v>1983</v>
      </c>
      <c r="Q6" s="61">
        <f>名目05!B11/1000</f>
        <v>288.53559999999999</v>
      </c>
      <c r="R6" s="61">
        <f>実質05!B11/1000</f>
        <v>299.65990000000005</v>
      </c>
      <c r="S6" s="61">
        <f t="shared" si="0"/>
        <v>96.287691479573994</v>
      </c>
    </row>
    <row r="7" spans="10:19">
      <c r="J7" s="42" t="str">
        <f t="shared" si="1"/>
        <v>84</v>
      </c>
      <c r="K7" s="58"/>
      <c r="L7" s="58"/>
      <c r="M7" s="58"/>
      <c r="N7" s="43">
        <f t="shared" si="2"/>
        <v>0</v>
      </c>
      <c r="P7" s="52" t="str">
        <f>LEFT(名目05!A12,4)</f>
        <v>1984</v>
      </c>
      <c r="Q7" s="61">
        <f>名目05!B12/1000</f>
        <v>305.99200000000002</v>
      </c>
      <c r="R7" s="61">
        <f>実質05!B12/1000</f>
        <v>313.21940000000001</v>
      </c>
      <c r="S7" s="61">
        <f t="shared" si="0"/>
        <v>97.692543948427215</v>
      </c>
    </row>
    <row r="8" spans="10:19">
      <c r="J8" s="42" t="str">
        <f t="shared" si="1"/>
        <v>85</v>
      </c>
      <c r="K8" s="58"/>
      <c r="L8" s="58"/>
      <c r="M8" s="58"/>
      <c r="N8" s="43">
        <f t="shared" si="2"/>
        <v>0</v>
      </c>
      <c r="P8" s="52" t="str">
        <f>LEFT(名目05!A13,4)</f>
        <v>1985</v>
      </c>
      <c r="Q8" s="61">
        <f>名目05!B13/1000</f>
        <v>328.6155</v>
      </c>
      <c r="R8" s="61">
        <f>実質05!B13/1000</f>
        <v>332.54199999999997</v>
      </c>
      <c r="S8" s="61">
        <f t="shared" si="0"/>
        <v>98.81924689212191</v>
      </c>
    </row>
    <row r="9" spans="10:19">
      <c r="J9" s="42" t="str">
        <f t="shared" si="1"/>
        <v>86</v>
      </c>
      <c r="K9" s="58"/>
      <c r="L9" s="58"/>
      <c r="M9" s="58"/>
      <c r="N9" s="43">
        <f t="shared" si="2"/>
        <v>0</v>
      </c>
      <c r="P9" s="52" t="str">
        <f>LEFT(名目05!A14,4)</f>
        <v>1986</v>
      </c>
      <c r="Q9" s="61">
        <f>名目05!B14/1000</f>
        <v>344.5718</v>
      </c>
      <c r="R9" s="61">
        <f>実質05!B14/1000</f>
        <v>343.10559999999998</v>
      </c>
      <c r="S9" s="61">
        <f t="shared" si="0"/>
        <v>100.42733199341545</v>
      </c>
    </row>
    <row r="10" spans="10:19">
      <c r="J10" s="42" t="str">
        <f t="shared" si="1"/>
        <v>87</v>
      </c>
      <c r="K10" s="58"/>
      <c r="L10" s="58"/>
      <c r="M10" s="58"/>
      <c r="N10" s="43">
        <f t="shared" si="2"/>
        <v>0</v>
      </c>
      <c r="P10" s="52" t="str">
        <f>LEFT(名目05!A15,4)</f>
        <v>1987</v>
      </c>
      <c r="Q10" s="61">
        <f>名目05!B15/1000</f>
        <v>358.15679999999998</v>
      </c>
      <c r="R10" s="61">
        <f>実質05!B15/1000</f>
        <v>356.93420000000003</v>
      </c>
      <c r="S10" s="61">
        <f t="shared" si="0"/>
        <v>100.34252811862801</v>
      </c>
    </row>
    <row r="11" spans="10:19">
      <c r="J11" s="42" t="str">
        <f t="shared" si="1"/>
        <v>88</v>
      </c>
      <c r="K11" s="58"/>
      <c r="L11" s="58"/>
      <c r="M11" s="58"/>
      <c r="N11" s="43">
        <f t="shared" si="2"/>
        <v>0</v>
      </c>
      <c r="P11" s="52" t="str">
        <f>LEFT(名目05!A16,4)</f>
        <v>1988</v>
      </c>
      <c r="Q11" s="61">
        <f>名目05!B16/1000</f>
        <v>384.94549999999998</v>
      </c>
      <c r="R11" s="61">
        <f>実質05!B16/1000</f>
        <v>382.24170000000004</v>
      </c>
      <c r="S11" s="61">
        <f t="shared" si="0"/>
        <v>100.70735348864343</v>
      </c>
    </row>
    <row r="12" spans="10:19">
      <c r="J12" s="42" t="str">
        <f t="shared" si="1"/>
        <v>89</v>
      </c>
      <c r="K12" s="58"/>
      <c r="L12" s="58"/>
      <c r="M12" s="58"/>
      <c r="N12" s="43">
        <f t="shared" si="2"/>
        <v>0</v>
      </c>
      <c r="P12" s="52" t="str">
        <f>LEFT(名目05!A17,4)</f>
        <v>1989</v>
      </c>
      <c r="Q12" s="61">
        <f>名目05!B17/1000</f>
        <v>414.75559999999996</v>
      </c>
      <c r="R12" s="61">
        <f>実質05!B17/1000</f>
        <v>402.95650000000001</v>
      </c>
      <c r="S12" s="61">
        <f t="shared" si="0"/>
        <v>102.92813244109476</v>
      </c>
    </row>
    <row r="13" spans="10:19">
      <c r="J13" s="42" t="str">
        <f t="shared" si="1"/>
        <v>90</v>
      </c>
      <c r="K13" s="58"/>
      <c r="L13" s="58"/>
      <c r="M13" s="58"/>
      <c r="N13" s="43">
        <f t="shared" si="2"/>
        <v>0</v>
      </c>
      <c r="P13" s="52" t="str">
        <f>LEFT(名目05!A18,4)</f>
        <v>1990</v>
      </c>
      <c r="Q13" s="61">
        <f>名目05!B18/1000</f>
        <v>446.78899999999999</v>
      </c>
      <c r="R13" s="61">
        <f>実質05!B18/1000</f>
        <v>424.15259999999995</v>
      </c>
      <c r="S13" s="61">
        <f t="shared" si="0"/>
        <v>105.33685282136666</v>
      </c>
    </row>
    <row r="14" spans="10:19">
      <c r="J14" s="42" t="str">
        <f t="shared" si="1"/>
        <v>91</v>
      </c>
      <c r="K14" s="58"/>
      <c r="L14" s="58"/>
      <c r="M14" s="58"/>
      <c r="N14" s="43">
        <f t="shared" si="2"/>
        <v>0</v>
      </c>
      <c r="P14" s="52" t="str">
        <f>LEFT(名目05!A19,4)</f>
        <v>1991</v>
      </c>
      <c r="Q14" s="61">
        <f>名目05!B19/1000</f>
        <v>475.13729999999998</v>
      </c>
      <c r="R14" s="61">
        <f>実質05!B19/1000</f>
        <v>438.72199999999998</v>
      </c>
      <c r="S14" s="61">
        <f t="shared" si="0"/>
        <v>108.30031318237974</v>
      </c>
    </row>
    <row r="15" spans="10:19">
      <c r="J15" s="42" t="str">
        <f t="shared" si="1"/>
        <v>92</v>
      </c>
      <c r="K15" s="58"/>
      <c r="L15" s="58"/>
      <c r="M15" s="58"/>
      <c r="N15" s="43">
        <f t="shared" si="2"/>
        <v>0</v>
      </c>
      <c r="P15" s="52" t="str">
        <f>LEFT(名目05!A20,4)</f>
        <v>1992</v>
      </c>
      <c r="Q15" s="61">
        <f>名目05!B20/1000</f>
        <v>487.55220000000003</v>
      </c>
      <c r="R15" s="61">
        <f>実質05!B20/1000</f>
        <v>442.55670000000003</v>
      </c>
      <c r="S15" s="61">
        <f t="shared" si="0"/>
        <v>110.16717179968126</v>
      </c>
    </row>
    <row r="16" spans="10:19">
      <c r="J16" s="42" t="str">
        <f t="shared" si="1"/>
        <v>93</v>
      </c>
      <c r="K16" s="58"/>
      <c r="L16" s="58"/>
      <c r="M16" s="58"/>
      <c r="N16" s="43">
        <f t="shared" si="2"/>
        <v>0</v>
      </c>
      <c r="P16" s="52" t="str">
        <f>LEFT(名目05!A21,4)</f>
        <v>1993</v>
      </c>
      <c r="Q16" s="61">
        <f>名目05!B21/1000</f>
        <v>490.87620000000004</v>
      </c>
      <c r="R16" s="61">
        <f>実質05!B21/1000</f>
        <v>443.44380000000001</v>
      </c>
      <c r="S16" s="61">
        <f t="shared" si="0"/>
        <v>110.69637234752183</v>
      </c>
    </row>
    <row r="17" spans="10:19">
      <c r="J17" s="42" t="str">
        <f t="shared" si="1"/>
        <v>94</v>
      </c>
      <c r="K17" s="58"/>
      <c r="L17" s="58"/>
      <c r="M17" s="58"/>
      <c r="N17" s="43">
        <f t="shared" si="2"/>
        <v>0</v>
      </c>
      <c r="P17" s="52" t="str">
        <f>LEFT(名目05!A33,4)</f>
        <v>1994</v>
      </c>
      <c r="Q17" s="62">
        <f>名目05!B33/1000</f>
        <v>495.74340000000001</v>
      </c>
      <c r="R17" s="62">
        <f>実質05!B33/1000</f>
        <v>446.7799</v>
      </c>
      <c r="S17" s="63">
        <f>Q17/R17*100</f>
        <v>110.95919937311413</v>
      </c>
    </row>
    <row r="18" spans="10:19">
      <c r="J18" s="42" t="str">
        <f t="shared" si="1"/>
        <v>95</v>
      </c>
      <c r="K18" s="58"/>
      <c r="L18" s="58"/>
      <c r="M18" s="58"/>
      <c r="N18" s="43">
        <f t="shared" si="2"/>
        <v>0</v>
      </c>
      <c r="P18" s="52" t="str">
        <f>LEFT(名目05!A34,4)</f>
        <v>1995</v>
      </c>
      <c r="Q18" s="62">
        <f>名目05!B34/1000</f>
        <v>501.70690000000002</v>
      </c>
      <c r="R18" s="62">
        <f>実質05!B34/1000</f>
        <v>455.4579</v>
      </c>
      <c r="S18" s="63">
        <f t="shared" ref="S18:S35" si="3">Q18/R18*100</f>
        <v>110.15439626801951</v>
      </c>
    </row>
    <row r="19" spans="10:19">
      <c r="J19" s="42" t="str">
        <f t="shared" si="1"/>
        <v>96</v>
      </c>
      <c r="K19" s="58"/>
      <c r="L19" s="58"/>
      <c r="M19" s="58"/>
      <c r="N19" s="43">
        <f t="shared" ref="N19:N35" si="4">K19-L19-M19</f>
        <v>0</v>
      </c>
      <c r="P19" s="52" t="str">
        <f>LEFT(名目05!A35,4)</f>
        <v>1996</v>
      </c>
      <c r="Q19" s="62">
        <f>名目05!B35/1000</f>
        <v>511.9348</v>
      </c>
      <c r="R19" s="62">
        <f>実質05!B35/1000</f>
        <v>467.34559999999999</v>
      </c>
      <c r="S19" s="63">
        <f t="shared" si="3"/>
        <v>109.54094785529168</v>
      </c>
    </row>
    <row r="20" spans="10:19">
      <c r="J20" s="42" t="str">
        <f t="shared" si="1"/>
        <v>97</v>
      </c>
      <c r="K20" s="58"/>
      <c r="L20" s="58"/>
      <c r="M20" s="58"/>
      <c r="N20" s="43">
        <f t="shared" si="4"/>
        <v>0</v>
      </c>
      <c r="P20" s="52" t="str">
        <f>LEFT(名目05!A36,4)</f>
        <v>1997</v>
      </c>
      <c r="Q20" s="62">
        <f>名目05!B36/1000</f>
        <v>523.19830000000002</v>
      </c>
      <c r="R20" s="62">
        <f>実質05!B36/1000</f>
        <v>474.80270000000002</v>
      </c>
      <c r="S20" s="63">
        <f t="shared" si="3"/>
        <v>110.19278112782425</v>
      </c>
    </row>
    <row r="21" spans="10:19">
      <c r="J21" s="42" t="str">
        <f t="shared" si="1"/>
        <v>98</v>
      </c>
      <c r="K21" s="58"/>
      <c r="L21" s="58"/>
      <c r="M21" s="58"/>
      <c r="N21" s="43">
        <f t="shared" si="4"/>
        <v>0</v>
      </c>
      <c r="P21" s="52" t="str">
        <f>LEFT(名目05!A37,4)</f>
        <v>1998</v>
      </c>
      <c r="Q21" s="62">
        <f>名目05!B37/1000</f>
        <v>512.43859999999995</v>
      </c>
      <c r="R21" s="62">
        <f>実質05!B37/1000</f>
        <v>465.29169999999999</v>
      </c>
      <c r="S21" s="63">
        <f t="shared" si="3"/>
        <v>110.13276187819383</v>
      </c>
    </row>
    <row r="22" spans="10:19">
      <c r="J22" s="42" t="str">
        <f t="shared" si="1"/>
        <v>99</v>
      </c>
      <c r="K22" s="58"/>
      <c r="L22" s="58"/>
      <c r="M22" s="58"/>
      <c r="N22" s="43">
        <f t="shared" si="4"/>
        <v>0</v>
      </c>
      <c r="P22" s="52" t="str">
        <f>LEFT(名目05!A38,4)</f>
        <v>1999</v>
      </c>
      <c r="Q22" s="62">
        <f>名目05!B38/1000</f>
        <v>504.90320000000003</v>
      </c>
      <c r="R22" s="62">
        <f>実質05!B38/1000</f>
        <v>464.36420000000004</v>
      </c>
      <c r="S22" s="63">
        <f t="shared" si="3"/>
        <v>108.73000114995945</v>
      </c>
    </row>
    <row r="23" spans="10:19">
      <c r="J23" s="42" t="str">
        <f t="shared" si="1"/>
        <v>00</v>
      </c>
      <c r="K23" s="58"/>
      <c r="L23" s="58"/>
      <c r="M23" s="58"/>
      <c r="N23" s="43">
        <f t="shared" si="4"/>
        <v>0</v>
      </c>
      <c r="P23" s="52" t="str">
        <f>LEFT(名目05!A39,4)</f>
        <v>2000</v>
      </c>
      <c r="Q23" s="62">
        <f>名目05!B39/1000</f>
        <v>509.86</v>
      </c>
      <c r="R23" s="62">
        <f>実質05!B39/1000</f>
        <v>474.84719999999999</v>
      </c>
      <c r="S23" s="63">
        <f t="shared" si="3"/>
        <v>107.37348772405102</v>
      </c>
    </row>
    <row r="24" spans="10:19">
      <c r="J24" s="42" t="str">
        <f t="shared" si="1"/>
        <v>01</v>
      </c>
      <c r="K24" s="58"/>
      <c r="L24" s="58"/>
      <c r="M24" s="58"/>
      <c r="N24" s="43">
        <f t="shared" si="4"/>
        <v>0</v>
      </c>
      <c r="P24" s="52" t="str">
        <f>LEFT(名目05!A40,4)</f>
        <v>2001</v>
      </c>
      <c r="Q24" s="62">
        <f>名目05!B40/1000</f>
        <v>505.54320000000001</v>
      </c>
      <c r="R24" s="62">
        <f>実質05!B40/1000</f>
        <v>476.5351</v>
      </c>
      <c r="S24" s="63">
        <f t="shared" si="3"/>
        <v>106.08729556332787</v>
      </c>
    </row>
    <row r="25" spans="10:19">
      <c r="J25" s="42" t="str">
        <f t="shared" si="1"/>
        <v>02</v>
      </c>
      <c r="K25" s="58"/>
      <c r="L25" s="58"/>
      <c r="M25" s="58"/>
      <c r="N25" s="43">
        <f t="shared" si="4"/>
        <v>0</v>
      </c>
      <c r="P25" s="52" t="str">
        <f>LEFT(名目05!A41,4)</f>
        <v>2002</v>
      </c>
      <c r="Q25" s="62">
        <f>名目05!B41/1000</f>
        <v>499.14699999999999</v>
      </c>
      <c r="R25" s="62">
        <f>実質05!B41/1000</f>
        <v>477.91490000000005</v>
      </c>
      <c r="S25" s="63">
        <f t="shared" si="3"/>
        <v>104.4426528656043</v>
      </c>
    </row>
    <row r="26" spans="10:19">
      <c r="J26" s="42" t="str">
        <f t="shared" si="1"/>
        <v>03</v>
      </c>
      <c r="K26" s="58"/>
      <c r="L26" s="58"/>
      <c r="M26" s="58"/>
      <c r="N26" s="43">
        <f t="shared" si="4"/>
        <v>0</v>
      </c>
      <c r="P26" s="52" t="str">
        <f>LEFT(名目05!A42,4)</f>
        <v>2003</v>
      </c>
      <c r="Q26" s="62">
        <f>名目05!B42/1000</f>
        <v>498.85480000000001</v>
      </c>
      <c r="R26" s="62">
        <f>実質05!B42/1000</f>
        <v>485.9683</v>
      </c>
      <c r="S26" s="63">
        <f t="shared" si="3"/>
        <v>102.65171617161037</v>
      </c>
    </row>
    <row r="27" spans="10:19">
      <c r="J27" s="42" t="str">
        <f t="shared" si="1"/>
        <v>04</v>
      </c>
      <c r="K27" s="58"/>
      <c r="L27" s="58"/>
      <c r="M27" s="58"/>
      <c r="N27" s="43">
        <f t="shared" si="4"/>
        <v>0</v>
      </c>
      <c r="P27" s="52" t="str">
        <f>LEFT(名目05!A43,4)</f>
        <v>2004</v>
      </c>
      <c r="Q27" s="62">
        <f>名目05!B43/1000</f>
        <v>503.7253</v>
      </c>
      <c r="R27" s="62">
        <f>実質05!B43/1000</f>
        <v>497.44069999999999</v>
      </c>
      <c r="S27" s="63">
        <f t="shared" si="3"/>
        <v>101.26338677152876</v>
      </c>
    </row>
    <row r="28" spans="10:19">
      <c r="J28" s="42" t="str">
        <f t="shared" si="1"/>
        <v>05</v>
      </c>
      <c r="K28" s="58"/>
      <c r="L28" s="58"/>
      <c r="M28" s="58"/>
      <c r="N28" s="43">
        <f t="shared" si="4"/>
        <v>0</v>
      </c>
      <c r="P28" s="52" t="str">
        <f>LEFT(名目05!A44,4)</f>
        <v>2005</v>
      </c>
      <c r="Q28" s="62">
        <f>名目05!B44/1000</f>
        <v>503.90300000000002</v>
      </c>
      <c r="R28" s="62">
        <f>実質05!B44/1000</f>
        <v>503.92099999999999</v>
      </c>
      <c r="S28" s="63">
        <f t="shared" si="3"/>
        <v>99.996428011533553</v>
      </c>
    </row>
    <row r="29" spans="10:19">
      <c r="J29" s="42" t="str">
        <f t="shared" si="1"/>
        <v>06</v>
      </c>
      <c r="K29" s="58"/>
      <c r="L29" s="58"/>
      <c r="M29" s="58"/>
      <c r="N29" s="43">
        <f t="shared" si="4"/>
        <v>0</v>
      </c>
      <c r="P29" s="52" t="str">
        <f>LEFT(名目05!A45,4)</f>
        <v>2006</v>
      </c>
      <c r="Q29" s="62">
        <f>名目05!B45/1000</f>
        <v>506.68700000000001</v>
      </c>
      <c r="R29" s="62">
        <f>実質05!B45/1000</f>
        <v>512.45190000000002</v>
      </c>
      <c r="S29" s="63">
        <f t="shared" si="3"/>
        <v>98.87503588141638</v>
      </c>
    </row>
    <row r="30" spans="10:19">
      <c r="J30" s="42" t="str">
        <f t="shared" si="1"/>
        <v>07</v>
      </c>
      <c r="K30" s="58"/>
      <c r="L30" s="58"/>
      <c r="M30" s="58"/>
      <c r="N30" s="43">
        <f t="shared" si="4"/>
        <v>0</v>
      </c>
      <c r="P30" s="52" t="str">
        <f>LEFT(名目05!A46,4)</f>
        <v>2007</v>
      </c>
      <c r="Q30" s="62">
        <f>名目05!B46/1000</f>
        <v>512.97519999999997</v>
      </c>
      <c r="R30" s="62">
        <f>実質05!B46/1000</f>
        <v>523.68579999999997</v>
      </c>
      <c r="S30" s="63">
        <f t="shared" si="3"/>
        <v>97.954766006639858</v>
      </c>
    </row>
    <row r="31" spans="10:19">
      <c r="J31" s="42" t="str">
        <f t="shared" si="1"/>
        <v>08</v>
      </c>
      <c r="K31" s="58"/>
      <c r="L31" s="58"/>
      <c r="M31" s="58"/>
      <c r="N31" s="43">
        <f t="shared" si="4"/>
        <v>0</v>
      </c>
      <c r="P31" s="52" t="str">
        <f>LEFT(名目05!A47,4)</f>
        <v>2008</v>
      </c>
      <c r="Q31" s="62">
        <f>名目05!B47/1000</f>
        <v>501.20929999999998</v>
      </c>
      <c r="R31" s="62">
        <f>実質05!B47/1000</f>
        <v>518.23090000000002</v>
      </c>
      <c r="S31" s="63">
        <f t="shared" si="3"/>
        <v>96.715440935691007</v>
      </c>
    </row>
    <row r="32" spans="10:19">
      <c r="J32" s="42" t="str">
        <f t="shared" si="1"/>
        <v>09</v>
      </c>
      <c r="K32" s="58"/>
      <c r="L32" s="58"/>
      <c r="M32" s="58"/>
      <c r="N32" s="43">
        <f t="shared" si="4"/>
        <v>0</v>
      </c>
      <c r="P32" s="52" t="str">
        <f>LEFT(名目05!A48,4)</f>
        <v>2009</v>
      </c>
      <c r="Q32" s="62">
        <f>名目05!B48/1000</f>
        <v>471.13870000000003</v>
      </c>
      <c r="R32" s="62">
        <f>実質05!B48/1000</f>
        <v>489.58840000000004</v>
      </c>
      <c r="S32" s="63">
        <f t="shared" si="3"/>
        <v>96.231589637336185</v>
      </c>
    </row>
    <row r="33" spans="10:19">
      <c r="J33" s="42" t="str">
        <f t="shared" si="1"/>
        <v>10</v>
      </c>
      <c r="K33" s="58"/>
      <c r="L33" s="58"/>
      <c r="M33" s="58"/>
      <c r="N33" s="43">
        <f t="shared" si="4"/>
        <v>0</v>
      </c>
      <c r="P33" s="52" t="str">
        <f>LEFT(名目05!A49,4)</f>
        <v>2010</v>
      </c>
      <c r="Q33" s="62">
        <f>名目05!B49/1000</f>
        <v>482.38440000000003</v>
      </c>
      <c r="R33" s="62">
        <f>実質05!B49/1000</f>
        <v>512.36419999999998</v>
      </c>
      <c r="S33" s="63">
        <f t="shared" si="3"/>
        <v>94.148732483651287</v>
      </c>
    </row>
    <row r="34" spans="10:19">
      <c r="J34" s="42" t="str">
        <f t="shared" si="1"/>
        <v>11</v>
      </c>
      <c r="K34" s="58"/>
      <c r="L34" s="58"/>
      <c r="M34" s="58"/>
      <c r="N34" s="43">
        <f t="shared" si="4"/>
        <v>0</v>
      </c>
      <c r="P34" s="52" t="str">
        <f>LEFT(名目05!A50,4)</f>
        <v>2011</v>
      </c>
      <c r="Q34" s="62">
        <f>名目05!B50/1000</f>
        <v>471.31079999999997</v>
      </c>
      <c r="R34" s="62">
        <f>実質05!B50/1000</f>
        <v>510.0446</v>
      </c>
      <c r="S34" s="63">
        <f t="shared" si="3"/>
        <v>92.405801375017006</v>
      </c>
    </row>
    <row r="35" spans="10:19">
      <c r="J35" s="42" t="str">
        <f t="shared" si="1"/>
        <v>12</v>
      </c>
      <c r="K35" s="58"/>
      <c r="L35" s="58"/>
      <c r="M35" s="58"/>
      <c r="N35" s="43">
        <f t="shared" si="4"/>
        <v>0</v>
      </c>
      <c r="P35" s="52" t="str">
        <f>LEFT(名目05!A51,4)</f>
        <v>2012</v>
      </c>
      <c r="Q35" s="62">
        <f>名目05!B51/1000</f>
        <v>475.11040000000003</v>
      </c>
      <c r="R35" s="62">
        <f>実質05!B51/1000</f>
        <v>518.98919999999998</v>
      </c>
      <c r="S35" s="63">
        <f t="shared" si="3"/>
        <v>91.545334662070047</v>
      </c>
    </row>
    <row r="36" spans="10:19">
      <c r="J36" s="42" t="str">
        <f t="shared" si="1"/>
        <v>13</v>
      </c>
      <c r="K36" s="58"/>
      <c r="L36" s="58"/>
      <c r="M36" s="58"/>
      <c r="N36" s="43">
        <f t="shared" ref="N36" si="5">K36-L36-M36</f>
        <v>0</v>
      </c>
      <c r="P36" s="52" t="str">
        <f>LEFT(名目05!A52,4)</f>
        <v>2013</v>
      </c>
      <c r="Q36" s="62">
        <f>名目05!B52/1000</f>
        <v>480.12799999999999</v>
      </c>
      <c r="R36" s="62">
        <f>実質05!B52/1000</f>
        <v>527.36199999999997</v>
      </c>
      <c r="S36" s="63">
        <f t="shared" ref="S36" si="6">Q36/R36*100</f>
        <v>91.043344040715866</v>
      </c>
    </row>
    <row r="37" spans="10:19">
      <c r="J37" s="42" t="str">
        <f t="shared" si="1"/>
        <v>14</v>
      </c>
      <c r="K37" s="58"/>
      <c r="L37" s="58"/>
      <c r="M37" s="58"/>
      <c r="N37" s="43">
        <f t="shared" ref="N37" si="7">K37-L37-M37</f>
        <v>0</v>
      </c>
      <c r="P37" s="52" t="str">
        <f>LEFT(名目05!A53,4)</f>
        <v>2014</v>
      </c>
      <c r="Q37" s="62">
        <f>名目05!B53/1000</f>
        <v>487.98970000000003</v>
      </c>
      <c r="R37" s="62">
        <f>実質05!B53/1000</f>
        <v>527.22739999999999</v>
      </c>
      <c r="S37" s="63">
        <f t="shared" ref="S37" si="8">Q37/R37*100</f>
        <v>92.557727462571179</v>
      </c>
    </row>
    <row r="38" spans="10:19">
      <c r="J38" s="42" t="str">
        <f t="shared" si="1"/>
        <v/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I22" sqref="I22"/>
    </sheetView>
  </sheetViews>
  <sheetFormatPr defaultRowHeight="13.5"/>
  <cols>
    <col min="2" max="4" width="13.625" customWidth="1"/>
    <col min="5" max="5" width="2.875" customWidth="1"/>
    <col min="6" max="6" width="6.25" customWidth="1"/>
    <col min="7" max="7" width="6.75" customWidth="1"/>
    <col min="8" max="8" width="6" style="34" bestFit="1" customWidth="1"/>
  </cols>
  <sheetData>
    <row r="1" spans="2:8" ht="35.25" thickBot="1">
      <c r="B1" s="12"/>
      <c r="C1" s="13" t="s">
        <v>178</v>
      </c>
      <c r="D1" s="13" t="s">
        <v>123</v>
      </c>
      <c r="E1" s="2"/>
      <c r="F1" s="2"/>
      <c r="G1" s="2"/>
    </row>
    <row r="2" spans="2:8" ht="18" thickTop="1">
      <c r="B2" s="8" t="s">
        <v>68</v>
      </c>
      <c r="C2" s="9">
        <f>名目05!B53/1000</f>
        <v>487.98970000000003</v>
      </c>
      <c r="D2" s="35">
        <f>C2/C$2*100</f>
        <v>100</v>
      </c>
      <c r="E2" s="2"/>
      <c r="F2" s="2"/>
      <c r="G2" s="2"/>
    </row>
    <row r="3" spans="2:8" ht="17.25">
      <c r="B3" s="14" t="s">
        <v>72</v>
      </c>
      <c r="C3" s="15">
        <f>名目05!C53/1000</f>
        <v>295.80220000000003</v>
      </c>
      <c r="D3" s="64"/>
      <c r="E3" s="2"/>
      <c r="F3" s="2" t="s">
        <v>81</v>
      </c>
      <c r="G3" s="32">
        <f>SUM(C3:C6)</f>
        <v>377.73230000000007</v>
      </c>
      <c r="H3" s="34" t="s">
        <v>110</v>
      </c>
    </row>
    <row r="4" spans="2:8" ht="17.25">
      <c r="B4" s="16" t="s">
        <v>73</v>
      </c>
      <c r="C4" s="17">
        <f>名目05!F53/1000</f>
        <v>15.037700000000001</v>
      </c>
      <c r="D4" s="37">
        <f t="shared" ref="D3:D11" si="0">C4/C$2*100</f>
        <v>3.0815609427821937</v>
      </c>
      <c r="E4" s="2"/>
      <c r="F4" s="2"/>
      <c r="G4" s="66"/>
      <c r="H4" s="34" t="s">
        <v>124</v>
      </c>
    </row>
    <row r="5" spans="2:8" ht="17.25">
      <c r="B5" s="16" t="s">
        <v>74</v>
      </c>
      <c r="C5" s="17">
        <f>名目05!G53/1000</f>
        <v>69.448700000000002</v>
      </c>
      <c r="D5" s="65"/>
      <c r="E5" s="2"/>
      <c r="F5" s="2"/>
      <c r="G5" s="2"/>
    </row>
    <row r="6" spans="2:8" ht="17.25">
      <c r="B6" s="8" t="s">
        <v>75</v>
      </c>
      <c r="C6" s="9">
        <f>名目05!H53/1000</f>
        <v>-2.5563000000000002</v>
      </c>
      <c r="D6" s="35">
        <f t="shared" si="0"/>
        <v>-0.52384302373595182</v>
      </c>
      <c r="E6" s="2"/>
      <c r="F6" s="2"/>
      <c r="G6" s="2"/>
    </row>
    <row r="7" spans="2:8" ht="17.25">
      <c r="B7" s="14" t="s">
        <v>76</v>
      </c>
      <c r="C7" s="15">
        <f>名目05!I53/1000</f>
        <v>100.7976</v>
      </c>
      <c r="D7" s="36">
        <f t="shared" si="0"/>
        <v>20.655681871973936</v>
      </c>
      <c r="E7" s="2"/>
      <c r="F7" s="2" t="s">
        <v>82</v>
      </c>
      <c r="G7" s="33">
        <f>SUM(C7:C9)</f>
        <v>125.43900000000001</v>
      </c>
      <c r="H7" s="34" t="s">
        <v>110</v>
      </c>
    </row>
    <row r="8" spans="2:8" ht="17.25">
      <c r="B8" s="16" t="s">
        <v>77</v>
      </c>
      <c r="C8" s="17">
        <f>名目05!J53/1000</f>
        <v>24.5715</v>
      </c>
      <c r="D8" s="37">
        <f t="shared" si="0"/>
        <v>5.0352497194100616</v>
      </c>
      <c r="E8" s="2"/>
      <c r="F8" s="2"/>
      <c r="G8" s="66"/>
      <c r="H8" s="34" t="s">
        <v>124</v>
      </c>
    </row>
    <row r="9" spans="2:8" ht="17.25">
      <c r="B9" s="8" t="s">
        <v>79</v>
      </c>
      <c r="C9" s="9">
        <f>名目05!K53/1000</f>
        <v>6.9900000000000004E-2</v>
      </c>
      <c r="D9" s="35">
        <f t="shared" si="0"/>
        <v>1.4324072823668205E-2</v>
      </c>
      <c r="E9" s="2"/>
      <c r="F9" s="2"/>
      <c r="G9" s="2"/>
    </row>
    <row r="10" spans="2:8" ht="17.25">
      <c r="B10" s="18" t="s">
        <v>78</v>
      </c>
      <c r="C10" s="19">
        <f>名目05!M53/1000</f>
        <v>86.30980000000001</v>
      </c>
      <c r="D10" s="38">
        <f t="shared" si="0"/>
        <v>17.686807733851762</v>
      </c>
      <c r="E10" s="2"/>
      <c r="F10" s="2" t="s">
        <v>83</v>
      </c>
      <c r="G10" s="33">
        <f>SUM(C10:C11)</f>
        <v>-15.1815</v>
      </c>
      <c r="H10" s="34" t="s">
        <v>110</v>
      </c>
    </row>
    <row r="11" spans="2:8" ht="17.25">
      <c r="B11" s="8" t="s">
        <v>80</v>
      </c>
      <c r="C11" s="9">
        <f>-名目05!N53/1000</f>
        <v>-101.49130000000001</v>
      </c>
      <c r="D11" s="35">
        <f t="shared" si="0"/>
        <v>-20.79783651171326</v>
      </c>
      <c r="E11" s="2"/>
      <c r="F11" s="2"/>
      <c r="G11" s="66"/>
      <c r="H11" s="34" t="s">
        <v>124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WhiteSpace="0" zoomScaleNormal="100" workbookViewId="0">
      <selection activeCell="C14" sqref="C14"/>
    </sheetView>
  </sheetViews>
  <sheetFormatPr defaultRowHeight="13.5"/>
  <cols>
    <col min="1" max="1" width="3.5" customWidth="1"/>
    <col min="11" max="11" width="3.5" customWidth="1"/>
    <col min="12" max="12" width="9.25" bestFit="1" customWidth="1"/>
    <col min="22" max="22" width="5.25" customWidth="1"/>
    <col min="23" max="23" width="9.25" bestFit="1" customWidth="1"/>
  </cols>
  <sheetData>
    <row r="1" spans="1:20">
      <c r="A1" t="s">
        <v>126</v>
      </c>
      <c r="K1" s="50" t="s">
        <v>170</v>
      </c>
      <c r="L1" s="50"/>
      <c r="M1" s="50"/>
      <c r="N1" s="50"/>
      <c r="O1" s="50"/>
      <c r="P1" s="50"/>
      <c r="Q1" s="50"/>
      <c r="R1" s="50"/>
      <c r="S1" s="50"/>
      <c r="T1" s="50"/>
    </row>
    <row r="2" spans="1:20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108</v>
      </c>
      <c r="K2" s="50"/>
      <c r="L2" s="50" t="s">
        <v>106</v>
      </c>
      <c r="M2" s="50" t="s">
        <v>95</v>
      </c>
      <c r="N2" s="50" t="s">
        <v>96</v>
      </c>
      <c r="O2" s="50" t="s">
        <v>97</v>
      </c>
      <c r="P2" s="50" t="s">
        <v>98</v>
      </c>
      <c r="Q2" s="50" t="s">
        <v>99</v>
      </c>
      <c r="R2" s="50" t="s">
        <v>100</v>
      </c>
      <c r="S2" s="50" t="s">
        <v>101</v>
      </c>
      <c r="T2" s="50" t="s">
        <v>107</v>
      </c>
    </row>
    <row r="3" spans="1:20">
      <c r="A3" t="str">
        <f>K3</f>
        <v>80</v>
      </c>
      <c r="B3" s="59"/>
      <c r="C3" s="59"/>
      <c r="D3" s="59"/>
      <c r="E3" s="59"/>
      <c r="F3" s="59"/>
      <c r="G3" s="59"/>
      <c r="H3" s="59"/>
      <c r="I3" s="59"/>
      <c r="K3" s="54" t="s">
        <v>171</v>
      </c>
      <c r="L3" s="67">
        <f>名目05!B8/1000</f>
        <v>245.38239999999999</v>
      </c>
      <c r="M3" s="67">
        <f>名目05!C8/1000</f>
        <v>134.1755</v>
      </c>
      <c r="N3" s="67">
        <f>名目05!F8/1000</f>
        <v>15.3506</v>
      </c>
      <c r="O3" s="67">
        <f>名目05!G8/1000</f>
        <v>39.1556</v>
      </c>
      <c r="P3" s="67">
        <f>名目05!H8/1000</f>
        <v>1.3895999999999999</v>
      </c>
      <c r="Q3" s="67">
        <f>名目05!I8/1000</f>
        <v>34.707900000000002</v>
      </c>
      <c r="R3" s="67">
        <f>名目05!J8/1000</f>
        <v>23.000799999999998</v>
      </c>
      <c r="S3" s="67">
        <f>名目05!K8/1000</f>
        <v>-0.17809999999999998</v>
      </c>
      <c r="T3" s="67">
        <f>名目05!L8/1000</f>
        <v>-2.2195</v>
      </c>
    </row>
    <row r="4" spans="1:20">
      <c r="A4" t="str">
        <f t="shared" ref="A4:A35" si="0">K4</f>
        <v>81</v>
      </c>
      <c r="B4" s="59"/>
      <c r="C4" s="59"/>
      <c r="D4" s="59"/>
      <c r="E4" s="59"/>
      <c r="F4" s="59"/>
      <c r="G4" s="59"/>
      <c r="H4" s="59"/>
      <c r="I4" s="59"/>
      <c r="K4" t="str">
        <f>RIGHT(K3+101,2)</f>
        <v>81</v>
      </c>
      <c r="L4" s="67">
        <f>名目05!B9/1000</f>
        <v>263.67940000000004</v>
      </c>
      <c r="M4" s="67">
        <f>名目05!C9/1000</f>
        <v>142.52689999999998</v>
      </c>
      <c r="N4" s="67">
        <f>名目05!F9/1000</f>
        <v>14.847799999999999</v>
      </c>
      <c r="O4" s="67">
        <f>名目05!G9/1000</f>
        <v>41.442399999999999</v>
      </c>
      <c r="P4" s="67">
        <f>名目05!H9/1000</f>
        <v>1.3602000000000001</v>
      </c>
      <c r="Q4" s="67">
        <f>名目05!I9/1000</f>
        <v>37.3033</v>
      </c>
      <c r="R4" s="67">
        <f>名目05!J9/1000</f>
        <v>24.461200000000002</v>
      </c>
      <c r="S4" s="67">
        <f>名目05!K9/1000</f>
        <v>-0.18099999999999999</v>
      </c>
      <c r="T4" s="67">
        <f>名目05!L9/1000</f>
        <v>1.9185999999999999</v>
      </c>
    </row>
    <row r="5" spans="1:20">
      <c r="A5" t="str">
        <f t="shared" si="0"/>
        <v>82</v>
      </c>
      <c r="B5" s="59"/>
      <c r="C5" s="59"/>
      <c r="D5" s="59"/>
      <c r="E5" s="59"/>
      <c r="F5" s="59"/>
      <c r="G5" s="59"/>
      <c r="H5" s="59"/>
      <c r="I5" s="59"/>
      <c r="K5" t="str">
        <f t="shared" ref="K5:K37" si="1">RIGHT(K4+101,2)</f>
        <v>82</v>
      </c>
      <c r="L5" s="67">
        <f>名目05!B10/1000</f>
        <v>277.25120000000004</v>
      </c>
      <c r="M5" s="67">
        <f>名目05!C10/1000</f>
        <v>153.08750000000001</v>
      </c>
      <c r="N5" s="67">
        <f>名目05!F10/1000</f>
        <v>14.962</v>
      </c>
      <c r="O5" s="67">
        <f>名目05!G10/1000</f>
        <v>42.4636</v>
      </c>
      <c r="P5" s="67">
        <f>名目05!H10/1000</f>
        <v>1.4641999999999999</v>
      </c>
      <c r="Q5" s="67">
        <f>名目05!I10/1000</f>
        <v>39.617800000000003</v>
      </c>
      <c r="R5" s="67">
        <f>名目05!J10/1000</f>
        <v>24.088999999999999</v>
      </c>
      <c r="S5" s="67">
        <f>名目05!K10/1000</f>
        <v>-0.28129999999999999</v>
      </c>
      <c r="T5" s="67">
        <f>名目05!L10/1000</f>
        <v>1.8484</v>
      </c>
    </row>
    <row r="6" spans="1:20">
      <c r="A6" t="str">
        <f t="shared" si="0"/>
        <v>83</v>
      </c>
      <c r="B6" s="59"/>
      <c r="C6" s="59"/>
      <c r="D6" s="59"/>
      <c r="E6" s="59"/>
      <c r="F6" s="59"/>
      <c r="G6" s="59"/>
      <c r="H6" s="59"/>
      <c r="I6" s="59"/>
      <c r="K6" t="str">
        <f t="shared" si="1"/>
        <v>83</v>
      </c>
      <c r="L6" s="67">
        <f>名目05!B11/1000</f>
        <v>288.53559999999999</v>
      </c>
      <c r="M6" s="67">
        <f>名目05!C11/1000</f>
        <v>161.28149999999999</v>
      </c>
      <c r="N6" s="67">
        <f>名目05!F11/1000</f>
        <v>14.251799999999999</v>
      </c>
      <c r="O6" s="67">
        <f>名目05!G11/1000</f>
        <v>42.214800000000004</v>
      </c>
      <c r="P6" s="67">
        <f>名目05!H11/1000</f>
        <v>0.52900000000000003</v>
      </c>
      <c r="Q6" s="67">
        <f>名目05!I11/1000</f>
        <v>41.968400000000003</v>
      </c>
      <c r="R6" s="67">
        <f>名目05!J11/1000</f>
        <v>23.7714</v>
      </c>
      <c r="S6" s="67">
        <f>名目05!K11/1000</f>
        <v>-0.34810000000000002</v>
      </c>
      <c r="T6" s="67">
        <f>名目05!L11/1000</f>
        <v>4.8668999999999993</v>
      </c>
    </row>
    <row r="7" spans="1:20">
      <c r="A7" t="str">
        <f t="shared" si="0"/>
        <v>84</v>
      </c>
      <c r="B7" s="59"/>
      <c r="C7" s="59"/>
      <c r="D7" s="59"/>
      <c r="E7" s="59"/>
      <c r="F7" s="59"/>
      <c r="G7" s="59"/>
      <c r="H7" s="59"/>
      <c r="I7" s="59"/>
      <c r="K7" t="str">
        <f t="shared" si="1"/>
        <v>84</v>
      </c>
      <c r="L7" s="67">
        <f>名目05!B12/1000</f>
        <v>305.99200000000002</v>
      </c>
      <c r="M7" s="67">
        <f>名目05!C12/1000</f>
        <v>169.04739999999998</v>
      </c>
      <c r="N7" s="67">
        <f>名目05!F12/1000</f>
        <v>14.1149</v>
      </c>
      <c r="O7" s="67">
        <f>名目05!G12/1000</f>
        <v>46.146099999999997</v>
      </c>
      <c r="P7" s="67">
        <f>名目05!H12/1000</f>
        <v>0.6331</v>
      </c>
      <c r="Q7" s="67">
        <f>名目05!I12/1000</f>
        <v>43.919800000000002</v>
      </c>
      <c r="R7" s="67">
        <f>名目05!J12/1000</f>
        <v>23.8154</v>
      </c>
      <c r="S7" s="67">
        <f>名目05!K12/1000</f>
        <v>0.28010000000000002</v>
      </c>
      <c r="T7" s="67">
        <f>名目05!L12/1000</f>
        <v>8.0352999999999994</v>
      </c>
    </row>
    <row r="8" spans="1:20">
      <c r="A8" t="str">
        <f t="shared" si="0"/>
        <v>85</v>
      </c>
      <c r="B8" s="59"/>
      <c r="C8" s="59"/>
      <c r="D8" s="59"/>
      <c r="E8" s="59"/>
      <c r="F8" s="59"/>
      <c r="G8" s="59"/>
      <c r="H8" s="59"/>
      <c r="I8" s="59"/>
      <c r="K8" t="str">
        <f t="shared" si="1"/>
        <v>85</v>
      </c>
      <c r="L8" s="67">
        <f>名目05!B13/1000</f>
        <v>328.6155</v>
      </c>
      <c r="M8" s="67">
        <f>名目05!C13/1000</f>
        <v>178.71449999999999</v>
      </c>
      <c r="N8" s="67">
        <f>名目05!F13/1000</f>
        <v>14.600200000000001</v>
      </c>
      <c r="O8" s="67">
        <f>名目05!G13/1000</f>
        <v>53.074599999999997</v>
      </c>
      <c r="P8" s="67">
        <f>名目05!H13/1000</f>
        <v>1.8360000000000001</v>
      </c>
      <c r="Q8" s="67">
        <f>名目05!I13/1000</f>
        <v>45.858400000000003</v>
      </c>
      <c r="R8" s="67">
        <f>名目05!J13/1000</f>
        <v>23.271099999999997</v>
      </c>
      <c r="S8" s="67">
        <f>名目05!K13/1000</f>
        <v>0.22559999999999999</v>
      </c>
      <c r="T8" s="67">
        <f>名目05!L13/1000</f>
        <v>11.0351</v>
      </c>
    </row>
    <row r="9" spans="1:20">
      <c r="A9" t="str">
        <f t="shared" si="0"/>
        <v>86</v>
      </c>
      <c r="B9" s="59"/>
      <c r="C9" s="59"/>
      <c r="D9" s="59"/>
      <c r="E9" s="59"/>
      <c r="F9" s="59"/>
      <c r="G9" s="59"/>
      <c r="H9" s="59"/>
      <c r="I9" s="59"/>
      <c r="K9" t="str">
        <f t="shared" si="1"/>
        <v>86</v>
      </c>
      <c r="L9" s="67">
        <f>名目05!B14/1000</f>
        <v>344.5718</v>
      </c>
      <c r="M9" s="67">
        <f>名目05!C14/1000</f>
        <v>186.42939999999999</v>
      </c>
      <c r="N9" s="67">
        <f>名目05!F14/1000</f>
        <v>15.5465</v>
      </c>
      <c r="O9" s="67">
        <f>名目05!G14/1000</f>
        <v>55.204500000000003</v>
      </c>
      <c r="P9" s="67">
        <f>名目05!H14/1000</f>
        <v>1.4104000000000001</v>
      </c>
      <c r="Q9" s="67">
        <f>名目05!I14/1000</f>
        <v>47.9754</v>
      </c>
      <c r="R9" s="67">
        <f>名目05!J14/1000</f>
        <v>24.478000000000002</v>
      </c>
      <c r="S9" s="67">
        <f>名目05!K14/1000</f>
        <v>0.26619999999999999</v>
      </c>
      <c r="T9" s="67">
        <f>名目05!L14/1000</f>
        <v>13.2614</v>
      </c>
    </row>
    <row r="10" spans="1:20">
      <c r="A10" t="str">
        <f t="shared" si="0"/>
        <v>87</v>
      </c>
      <c r="B10" s="59"/>
      <c r="C10" s="59"/>
      <c r="D10" s="59"/>
      <c r="E10" s="59"/>
      <c r="F10" s="59"/>
      <c r="G10" s="59"/>
      <c r="H10" s="59"/>
      <c r="I10" s="59"/>
      <c r="K10" t="str">
        <f t="shared" si="1"/>
        <v>87</v>
      </c>
      <c r="L10" s="67">
        <f>名目05!B15/1000</f>
        <v>358.15679999999998</v>
      </c>
      <c r="M10" s="67">
        <f>名目05!C15/1000</f>
        <v>195.06979999999999</v>
      </c>
      <c r="N10" s="67">
        <f>名目05!F15/1000</f>
        <v>19.033999999999999</v>
      </c>
      <c r="O10" s="67">
        <f>名目05!G15/1000</f>
        <v>56.978400000000001</v>
      </c>
      <c r="P10" s="67">
        <f>名目05!H15/1000</f>
        <v>0.54039999999999999</v>
      </c>
      <c r="Q10" s="67">
        <f>名目05!I15/1000</f>
        <v>50.019100000000002</v>
      </c>
      <c r="R10" s="67">
        <f>名目05!J15/1000</f>
        <v>26.0886</v>
      </c>
      <c r="S10" s="67">
        <f>名目05!K15/1000</f>
        <v>-8.0799999999999997E-2</v>
      </c>
      <c r="T10" s="67">
        <f>名目05!L15/1000</f>
        <v>10.507299999999999</v>
      </c>
    </row>
    <row r="11" spans="1:20">
      <c r="A11" t="str">
        <f t="shared" si="0"/>
        <v>88</v>
      </c>
      <c r="B11" s="59"/>
      <c r="C11" s="59"/>
      <c r="D11" s="59"/>
      <c r="E11" s="59"/>
      <c r="F11" s="59"/>
      <c r="G11" s="59"/>
      <c r="H11" s="59"/>
      <c r="I11" s="59"/>
      <c r="K11" t="str">
        <f t="shared" si="1"/>
        <v>88</v>
      </c>
      <c r="L11" s="67">
        <f>名目05!B16/1000</f>
        <v>384.94549999999998</v>
      </c>
      <c r="M11" s="67">
        <f>名目05!C16/1000</f>
        <v>206.108</v>
      </c>
      <c r="N11" s="67">
        <f>名目05!F16/1000</f>
        <v>21.8369</v>
      </c>
      <c r="O11" s="67">
        <f>名目05!G16/1000</f>
        <v>66.150999999999996</v>
      </c>
      <c r="P11" s="67">
        <f>名目05!H16/1000</f>
        <v>3.0074999999999998</v>
      </c>
      <c r="Q11" s="67">
        <f>名目05!I16/1000</f>
        <v>52.237000000000002</v>
      </c>
      <c r="R11" s="67">
        <f>名目05!J16/1000</f>
        <v>27.9041</v>
      </c>
      <c r="S11" s="67">
        <f>名目05!K16/1000</f>
        <v>-0.4607</v>
      </c>
      <c r="T11" s="67">
        <f>名目05!L16/1000</f>
        <v>8.1616999999999997</v>
      </c>
    </row>
    <row r="12" spans="1:20">
      <c r="A12" t="str">
        <f t="shared" si="0"/>
        <v>89</v>
      </c>
      <c r="B12" s="59"/>
      <c r="C12" s="59"/>
      <c r="D12" s="59"/>
      <c r="E12" s="59"/>
      <c r="F12" s="59"/>
      <c r="G12" s="59"/>
      <c r="H12" s="59"/>
      <c r="I12" s="59"/>
      <c r="K12" t="str">
        <f t="shared" si="1"/>
        <v>89</v>
      </c>
      <c r="L12" s="67">
        <f>名目05!B17/1000</f>
        <v>414.75559999999996</v>
      </c>
      <c r="M12" s="67">
        <f>名目05!C17/1000</f>
        <v>220.46679999999998</v>
      </c>
      <c r="N12" s="67">
        <f>名目05!F17/1000</f>
        <v>22.835599999999999</v>
      </c>
      <c r="O12" s="67">
        <f>名目05!G17/1000</f>
        <v>78.058199999999999</v>
      </c>
      <c r="P12" s="67">
        <f>名目05!H17/1000</f>
        <v>2.9874000000000001</v>
      </c>
      <c r="Q12" s="67">
        <f>名目05!I17/1000</f>
        <v>55.619500000000002</v>
      </c>
      <c r="R12" s="67">
        <f>名目05!J17/1000</f>
        <v>28.791700000000002</v>
      </c>
      <c r="S12" s="67">
        <f>名目05!K17/1000</f>
        <v>-0.15330000000000002</v>
      </c>
      <c r="T12" s="67">
        <f>名目05!L17/1000</f>
        <v>6.1497999999999999</v>
      </c>
    </row>
    <row r="13" spans="1:20">
      <c r="A13" t="str">
        <f t="shared" si="0"/>
        <v>90</v>
      </c>
      <c r="B13" s="59"/>
      <c r="C13" s="59"/>
      <c r="D13" s="59"/>
      <c r="E13" s="59"/>
      <c r="F13" s="59"/>
      <c r="G13" s="59"/>
      <c r="H13" s="59"/>
      <c r="I13" s="59"/>
      <c r="K13" t="str">
        <f t="shared" si="1"/>
        <v>90</v>
      </c>
      <c r="L13" s="67">
        <f>名目05!B18/1000</f>
        <v>446.78899999999999</v>
      </c>
      <c r="M13" s="67">
        <f>名目05!C18/1000</f>
        <v>237.45060000000001</v>
      </c>
      <c r="N13" s="67">
        <f>名目05!F18/1000</f>
        <v>24.6326</v>
      </c>
      <c r="O13" s="67">
        <f>名目05!G18/1000</f>
        <v>87.103399999999993</v>
      </c>
      <c r="P13" s="67">
        <f>名目05!H18/1000</f>
        <v>2.0801999999999996</v>
      </c>
      <c r="Q13" s="67">
        <f>名目05!I18/1000</f>
        <v>59.659199999999998</v>
      </c>
      <c r="R13" s="67">
        <f>名目05!J18/1000</f>
        <v>31.753499999999999</v>
      </c>
      <c r="S13" s="67">
        <f>名目05!K18/1000</f>
        <v>7.0099999999999996E-2</v>
      </c>
      <c r="T13" s="67">
        <f>名目05!L18/1000</f>
        <v>4.0392999999999999</v>
      </c>
    </row>
    <row r="14" spans="1:20">
      <c r="A14" t="str">
        <f t="shared" si="0"/>
        <v>91</v>
      </c>
      <c r="B14" s="59"/>
      <c r="C14" s="59"/>
      <c r="D14" s="59"/>
      <c r="E14" s="59"/>
      <c r="F14" s="59"/>
      <c r="G14" s="59"/>
      <c r="H14" s="59"/>
      <c r="I14" s="59"/>
      <c r="K14" t="str">
        <f t="shared" si="1"/>
        <v>91</v>
      </c>
      <c r="L14" s="67">
        <f>名目05!B19/1000</f>
        <v>475.13729999999998</v>
      </c>
      <c r="M14" s="67">
        <f>名目05!C19/1000</f>
        <v>250.34829999999999</v>
      </c>
      <c r="N14" s="67">
        <f>名目05!F19/1000</f>
        <v>24.065999999999999</v>
      </c>
      <c r="O14" s="67">
        <f>名目05!G19/1000</f>
        <v>92.892099999999999</v>
      </c>
      <c r="P14" s="67">
        <f>名目05!H19/1000</f>
        <v>3.1096999999999997</v>
      </c>
      <c r="Q14" s="67">
        <f>名目05!I19/1000</f>
        <v>63.784099999999995</v>
      </c>
      <c r="R14" s="67">
        <f>名目05!J19/1000</f>
        <v>33.4846</v>
      </c>
      <c r="S14" s="67">
        <f>名目05!K19/1000</f>
        <v>-0.2155</v>
      </c>
      <c r="T14" s="67">
        <f>名目05!L19/1000</f>
        <v>7.6680000000000001</v>
      </c>
    </row>
    <row r="15" spans="1:20">
      <c r="A15" t="str">
        <f t="shared" si="0"/>
        <v>92</v>
      </c>
      <c r="B15" s="59"/>
      <c r="C15" s="59"/>
      <c r="D15" s="59"/>
      <c r="E15" s="59"/>
      <c r="F15" s="59"/>
      <c r="G15" s="59"/>
      <c r="H15" s="59"/>
      <c r="I15" s="59"/>
      <c r="K15" t="str">
        <f t="shared" si="1"/>
        <v>92</v>
      </c>
      <c r="L15" s="67">
        <f>名目05!B20/1000</f>
        <v>487.55220000000003</v>
      </c>
      <c r="M15" s="67">
        <f>名目05!C20/1000</f>
        <v>260.37599999999998</v>
      </c>
      <c r="N15" s="67">
        <f>名目05!F20/1000</f>
        <v>22.974599999999999</v>
      </c>
      <c r="O15" s="67">
        <f>名目05!G20/1000</f>
        <v>86.516999999999996</v>
      </c>
      <c r="P15" s="67">
        <f>名目05!H20/1000</f>
        <v>0.91920000000000002</v>
      </c>
      <c r="Q15" s="67">
        <f>名目05!I20/1000</f>
        <v>67.289899999999989</v>
      </c>
      <c r="R15" s="67">
        <f>名目05!J20/1000</f>
        <v>38.827100000000002</v>
      </c>
      <c r="S15" s="67">
        <f>名目05!K20/1000</f>
        <v>-5.4799999999999995E-2</v>
      </c>
      <c r="T15" s="67">
        <f>名目05!L20/1000</f>
        <v>10.703200000000001</v>
      </c>
    </row>
    <row r="16" spans="1:20">
      <c r="A16" t="str">
        <f t="shared" si="0"/>
        <v>93</v>
      </c>
      <c r="B16" s="59"/>
      <c r="C16" s="59"/>
      <c r="D16" s="59"/>
      <c r="E16" s="59"/>
      <c r="F16" s="59"/>
      <c r="G16" s="59"/>
      <c r="H16" s="59"/>
      <c r="I16" s="59"/>
      <c r="K16" t="str">
        <f t="shared" si="1"/>
        <v>93</v>
      </c>
      <c r="L16" s="67">
        <f>名目05!B21/1000</f>
        <v>490.87620000000004</v>
      </c>
      <c r="M16" s="67">
        <f>名目05!C21/1000</f>
        <v>265.9239</v>
      </c>
      <c r="N16" s="67">
        <f>名目05!F21/1000</f>
        <v>23.628700000000002</v>
      </c>
      <c r="O16" s="67">
        <f>名目05!G21/1000</f>
        <v>77.352899999999991</v>
      </c>
      <c r="P16" s="67">
        <f>名目05!H21/1000</f>
        <v>0.28960000000000002</v>
      </c>
      <c r="Q16" s="67">
        <f>名目05!I21/1000</f>
        <v>70.210599999999999</v>
      </c>
      <c r="R16" s="67">
        <f>名目05!J21/1000</f>
        <v>42.608599999999996</v>
      </c>
      <c r="S16" s="67">
        <f>名目05!K21/1000</f>
        <v>-0.1191</v>
      </c>
      <c r="T16" s="67">
        <f>名目05!L21/1000</f>
        <v>10.9811</v>
      </c>
    </row>
    <row r="17" spans="1:20">
      <c r="A17" t="str">
        <f t="shared" si="0"/>
        <v>94</v>
      </c>
      <c r="B17" s="59"/>
      <c r="C17" s="59"/>
      <c r="D17" s="59"/>
      <c r="E17" s="59"/>
      <c r="F17" s="59"/>
      <c r="G17" s="59"/>
      <c r="H17" s="59"/>
      <c r="I17" s="59"/>
      <c r="K17" t="str">
        <f t="shared" si="1"/>
        <v>94</v>
      </c>
      <c r="L17" s="67">
        <f>名目05!B33/1000</f>
        <v>495.74340000000001</v>
      </c>
      <c r="M17" s="67">
        <f>名目05!C33/1000</f>
        <v>273.9948</v>
      </c>
      <c r="N17" s="67">
        <f>名目05!F33/1000</f>
        <v>25.5046</v>
      </c>
      <c r="O17" s="67">
        <f>名目05!G33/1000</f>
        <v>71.596299999999999</v>
      </c>
      <c r="P17" s="67">
        <f>名目05!H33/1000</f>
        <v>-1.2723</v>
      </c>
      <c r="Q17" s="67">
        <f>名目05!I33/1000</f>
        <v>72.841999999999999</v>
      </c>
      <c r="R17" s="67">
        <f>名目05!J33/1000</f>
        <v>42.856000000000002</v>
      </c>
      <c r="S17" s="67">
        <f>名目05!K33/1000</f>
        <v>0.36030000000000001</v>
      </c>
      <c r="T17" s="67">
        <f>名目05!L33/1000</f>
        <v>9.8617000000000008</v>
      </c>
    </row>
    <row r="18" spans="1:20">
      <c r="A18" t="str">
        <f t="shared" si="0"/>
        <v>95</v>
      </c>
      <c r="B18" s="59"/>
      <c r="C18" s="59"/>
      <c r="D18" s="59"/>
      <c r="E18" s="59"/>
      <c r="F18" s="59"/>
      <c r="G18" s="59"/>
      <c r="H18" s="59"/>
      <c r="I18" s="59"/>
      <c r="K18" t="str">
        <f t="shared" si="1"/>
        <v>95</v>
      </c>
      <c r="L18" s="67">
        <f>名目05!B34/1000</f>
        <v>501.70690000000002</v>
      </c>
      <c r="M18" s="67">
        <f>名目05!C34/1000</f>
        <v>277.7441</v>
      </c>
      <c r="N18" s="67">
        <f>名目05!F34/1000</f>
        <v>24.1372</v>
      </c>
      <c r="O18" s="67">
        <f>名目05!G34/1000</f>
        <v>72.569999999999993</v>
      </c>
      <c r="P18" s="67">
        <f>名目05!H34/1000</f>
        <v>1.6302000000000001</v>
      </c>
      <c r="Q18" s="67">
        <f>名目05!I34/1000</f>
        <v>76.193300000000008</v>
      </c>
      <c r="R18" s="67">
        <f>名目05!J34/1000</f>
        <v>42.520900000000005</v>
      </c>
      <c r="S18" s="67">
        <f>名目05!K34/1000</f>
        <v>0.111</v>
      </c>
      <c r="T18" s="67">
        <f>名目05!L34/1000</f>
        <v>6.8003999999999998</v>
      </c>
    </row>
    <row r="19" spans="1:20">
      <c r="A19" t="str">
        <f t="shared" si="0"/>
        <v>96</v>
      </c>
      <c r="B19" s="59"/>
      <c r="C19" s="59"/>
      <c r="D19" s="59"/>
      <c r="E19" s="59"/>
      <c r="F19" s="59"/>
      <c r="G19" s="59"/>
      <c r="H19" s="59"/>
      <c r="I19" s="59"/>
      <c r="K19" t="str">
        <f t="shared" si="1"/>
        <v>96</v>
      </c>
      <c r="L19" s="67">
        <f>名目05!B35/1000</f>
        <v>511.9348</v>
      </c>
      <c r="M19" s="67">
        <f>名目05!C35/1000</f>
        <v>284.07090000000005</v>
      </c>
      <c r="N19" s="67">
        <f>名目05!F35/1000</f>
        <v>27.1295</v>
      </c>
      <c r="O19" s="67">
        <f>名目05!G35/1000</f>
        <v>72.359300000000005</v>
      </c>
      <c r="P19" s="67">
        <f>名目05!H35/1000</f>
        <v>2.1625999999999999</v>
      </c>
      <c r="Q19" s="67">
        <f>名目05!I35/1000</f>
        <v>79.013300000000001</v>
      </c>
      <c r="R19" s="67">
        <f>名目05!J35/1000</f>
        <v>44.581499999999998</v>
      </c>
      <c r="S19" s="67">
        <f>名目05!K35/1000</f>
        <v>0.25459999999999999</v>
      </c>
      <c r="T19" s="67">
        <f>名目05!L35/1000</f>
        <v>2.363</v>
      </c>
    </row>
    <row r="20" spans="1:20">
      <c r="A20" t="str">
        <f t="shared" si="0"/>
        <v>97</v>
      </c>
      <c r="B20" s="59"/>
      <c r="C20" s="59"/>
      <c r="D20" s="59"/>
      <c r="E20" s="59"/>
      <c r="F20" s="59"/>
      <c r="G20" s="59"/>
      <c r="H20" s="59"/>
      <c r="I20" s="59"/>
      <c r="K20" t="str">
        <f t="shared" si="1"/>
        <v>97</v>
      </c>
      <c r="L20" s="67">
        <f>名目05!B36/1000</f>
        <v>523.19830000000002</v>
      </c>
      <c r="M20" s="67">
        <f>名目05!C36/1000</f>
        <v>289.98109999999997</v>
      </c>
      <c r="N20" s="67">
        <f>名目05!F36/1000</f>
        <v>24.272299999999998</v>
      </c>
      <c r="O20" s="67">
        <f>名目05!G36/1000</f>
        <v>78.256399999999999</v>
      </c>
      <c r="P20" s="67">
        <f>名目05!H36/1000</f>
        <v>2.5476000000000001</v>
      </c>
      <c r="Q20" s="67">
        <f>名目05!I36/1000</f>
        <v>80.644999999999996</v>
      </c>
      <c r="R20" s="67">
        <f>名目05!J36/1000</f>
        <v>41.700900000000004</v>
      </c>
      <c r="S20" s="67">
        <f>名目05!K36/1000</f>
        <v>0.16900000000000001</v>
      </c>
      <c r="T20" s="67">
        <f>名目05!L36/1000</f>
        <v>5.6261000000000001</v>
      </c>
    </row>
    <row r="21" spans="1:20">
      <c r="A21" t="str">
        <f t="shared" si="0"/>
        <v>98</v>
      </c>
      <c r="B21" s="59"/>
      <c r="C21" s="59"/>
      <c r="D21" s="59"/>
      <c r="E21" s="59"/>
      <c r="F21" s="59"/>
      <c r="G21" s="59"/>
      <c r="H21" s="59"/>
      <c r="I21" s="59"/>
      <c r="K21" t="str">
        <f t="shared" si="1"/>
        <v>98</v>
      </c>
      <c r="L21" s="67">
        <f>名目05!B37/1000</f>
        <v>512.43859999999995</v>
      </c>
      <c r="M21" s="67">
        <f>名目05!C37/1000</f>
        <v>287.54500000000002</v>
      </c>
      <c r="N21" s="67">
        <f>名目05!F37/1000</f>
        <v>20.398900000000001</v>
      </c>
      <c r="O21" s="67">
        <f>名目05!G37/1000</f>
        <v>72.871200000000002</v>
      </c>
      <c r="P21" s="67">
        <f>名目05!H37/1000</f>
        <v>1.5545</v>
      </c>
      <c r="Q21" s="67">
        <f>名目05!I37/1000</f>
        <v>81.583199999999991</v>
      </c>
      <c r="R21" s="67">
        <f>名目05!J37/1000</f>
        <v>39.013500000000001</v>
      </c>
      <c r="S21" s="67">
        <f>名目05!K37/1000</f>
        <v>-9.0200000000000002E-2</v>
      </c>
      <c r="T21" s="67">
        <f>名目05!L37/1000</f>
        <v>9.5625</v>
      </c>
    </row>
    <row r="22" spans="1:20">
      <c r="A22" t="str">
        <f t="shared" si="0"/>
        <v>99</v>
      </c>
      <c r="B22" s="59"/>
      <c r="C22" s="59"/>
      <c r="D22" s="59"/>
      <c r="E22" s="59"/>
      <c r="F22" s="59"/>
      <c r="G22" s="59"/>
      <c r="H22" s="59"/>
      <c r="I22" s="59"/>
      <c r="K22" t="str">
        <f t="shared" si="1"/>
        <v>99</v>
      </c>
      <c r="L22" s="67">
        <f>名目05!B38/1000</f>
        <v>504.90320000000003</v>
      </c>
      <c r="M22" s="67">
        <f>名目05!C38/1000</f>
        <v>288.87709999999998</v>
      </c>
      <c r="N22" s="67">
        <f>名目05!F38/1000</f>
        <v>20.165599999999998</v>
      </c>
      <c r="O22" s="67">
        <f>名目05!G38/1000</f>
        <v>68.674999999999997</v>
      </c>
      <c r="P22" s="67">
        <f>名目05!H38/1000</f>
        <v>-3.6906999999999996</v>
      </c>
      <c r="Q22" s="67">
        <f>名目05!I38/1000</f>
        <v>83.126800000000003</v>
      </c>
      <c r="R22" s="67">
        <f>名目05!J38/1000</f>
        <v>39.839300000000001</v>
      </c>
      <c r="S22" s="67">
        <f>名目05!K38/1000</f>
        <v>-0.1197</v>
      </c>
      <c r="T22" s="67">
        <f>名目05!L38/1000</f>
        <v>8.0297999999999998</v>
      </c>
    </row>
    <row r="23" spans="1:20">
      <c r="A23" t="str">
        <f t="shared" si="0"/>
        <v>00</v>
      </c>
      <c r="B23" s="59"/>
      <c r="C23" s="59"/>
      <c r="D23" s="59"/>
      <c r="E23" s="59"/>
      <c r="F23" s="59"/>
      <c r="G23" s="59"/>
      <c r="H23" s="59"/>
      <c r="I23" s="59"/>
      <c r="K23" t="str">
        <f t="shared" si="1"/>
        <v>00</v>
      </c>
      <c r="L23" s="67">
        <f>名目05!B39/1000</f>
        <v>509.86</v>
      </c>
      <c r="M23" s="67">
        <f>名目05!C39/1000</f>
        <v>288.16720000000004</v>
      </c>
      <c r="N23" s="67">
        <f>名目05!F39/1000</f>
        <v>20.3048</v>
      </c>
      <c r="O23" s="67">
        <f>名目05!G39/1000</f>
        <v>72.19</v>
      </c>
      <c r="P23" s="67">
        <f>名目05!H39/1000</f>
        <v>-0.53279999999999994</v>
      </c>
      <c r="Q23" s="67">
        <f>名目05!I39/1000</f>
        <v>86.3078</v>
      </c>
      <c r="R23" s="67">
        <f>名目05!J39/1000</f>
        <v>36.020600000000002</v>
      </c>
      <c r="S23" s="67">
        <f>名目05!K39/1000</f>
        <v>1.6E-2</v>
      </c>
      <c r="T23" s="67">
        <f>名目05!L39/1000</f>
        <v>7.3864000000000001</v>
      </c>
    </row>
    <row r="24" spans="1:20">
      <c r="A24" t="str">
        <f t="shared" si="0"/>
        <v>01</v>
      </c>
      <c r="B24" s="59"/>
      <c r="C24" s="59"/>
      <c r="D24" s="59"/>
      <c r="E24" s="59"/>
      <c r="F24" s="59"/>
      <c r="G24" s="59"/>
      <c r="H24" s="59"/>
      <c r="I24" s="59"/>
      <c r="K24" t="str">
        <f t="shared" si="1"/>
        <v>01</v>
      </c>
      <c r="L24" s="67">
        <f>名目05!B40/1000</f>
        <v>505.54320000000001</v>
      </c>
      <c r="M24" s="67">
        <f>名目05!C40/1000</f>
        <v>289.78790000000004</v>
      </c>
      <c r="N24" s="67">
        <f>名目05!F40/1000</f>
        <v>19.054099999999998</v>
      </c>
      <c r="O24" s="67">
        <f>名目05!G40/1000</f>
        <v>69.860199999999992</v>
      </c>
      <c r="P24" s="67">
        <f>名目05!H40/1000</f>
        <v>0.1341</v>
      </c>
      <c r="Q24" s="67">
        <f>名目05!I40/1000</f>
        <v>89.654600000000002</v>
      </c>
      <c r="R24" s="67">
        <f>名目05!J40/1000</f>
        <v>33.921699999999994</v>
      </c>
      <c r="S24" s="67">
        <f>名目05!K40/1000</f>
        <v>-0.1036</v>
      </c>
      <c r="T24" s="67">
        <f>名目05!L40/1000</f>
        <v>3.2342</v>
      </c>
    </row>
    <row r="25" spans="1:20">
      <c r="A25" t="str">
        <f t="shared" si="0"/>
        <v>02</v>
      </c>
      <c r="B25" s="59"/>
      <c r="C25" s="59"/>
      <c r="D25" s="59"/>
      <c r="E25" s="59"/>
      <c r="F25" s="59"/>
      <c r="G25" s="59"/>
      <c r="H25" s="59"/>
      <c r="I25" s="59"/>
      <c r="K25" t="str">
        <f t="shared" si="1"/>
        <v>02</v>
      </c>
      <c r="L25" s="67">
        <f>名目05!B41/1000</f>
        <v>499.14699999999999</v>
      </c>
      <c r="M25" s="67">
        <f>名目05!C41/1000</f>
        <v>289.03829999999999</v>
      </c>
      <c r="N25" s="67">
        <f>名目05!F41/1000</f>
        <v>18.148199999999999</v>
      </c>
      <c r="O25" s="67">
        <f>名目05!G41/1000</f>
        <v>64.462099999999992</v>
      </c>
      <c r="P25" s="67">
        <f>名目05!H41/1000</f>
        <v>-2.0225999999999997</v>
      </c>
      <c r="Q25" s="67">
        <f>名目05!I41/1000</f>
        <v>91.306100000000001</v>
      </c>
      <c r="R25" s="67">
        <f>名目05!J41/1000</f>
        <v>31.601099999999999</v>
      </c>
      <c r="S25" s="67">
        <f>名目05!K41/1000</f>
        <v>-8.3599999999999994E-2</v>
      </c>
      <c r="T25" s="67">
        <f>名目05!L41/1000</f>
        <v>6.6973000000000003</v>
      </c>
    </row>
    <row r="26" spans="1:20">
      <c r="A26" t="str">
        <f t="shared" si="0"/>
        <v>03</v>
      </c>
      <c r="B26" s="59"/>
      <c r="C26" s="59"/>
      <c r="D26" s="59"/>
      <c r="E26" s="59"/>
      <c r="F26" s="59"/>
      <c r="G26" s="59"/>
      <c r="H26" s="59"/>
      <c r="I26" s="59"/>
      <c r="K26" t="str">
        <f t="shared" si="1"/>
        <v>03</v>
      </c>
      <c r="L26" s="67">
        <f>名目05!B42/1000</f>
        <v>498.85480000000001</v>
      </c>
      <c r="M26" s="67">
        <f>名目05!C42/1000</f>
        <v>287.51420000000002</v>
      </c>
      <c r="N26" s="67">
        <f>名目05!F42/1000</f>
        <v>17.909400000000002</v>
      </c>
      <c r="O26" s="67">
        <f>名目05!G42/1000</f>
        <v>65.628699999999995</v>
      </c>
      <c r="P26" s="67">
        <f>名目05!H42/1000</f>
        <v>-0.36880000000000002</v>
      </c>
      <c r="Q26" s="67">
        <f>名目05!I42/1000</f>
        <v>91.343399999999988</v>
      </c>
      <c r="R26" s="67">
        <f>名目05!J42/1000</f>
        <v>28.685700000000001</v>
      </c>
      <c r="S26" s="67">
        <f>名目05!K42/1000</f>
        <v>-0.1149</v>
      </c>
      <c r="T26" s="67">
        <f>名目05!L42/1000</f>
        <v>8.2571000000000012</v>
      </c>
    </row>
    <row r="27" spans="1:20">
      <c r="A27" t="str">
        <f t="shared" si="0"/>
        <v>04</v>
      </c>
      <c r="B27" s="59"/>
      <c r="C27" s="59"/>
      <c r="D27" s="59"/>
      <c r="E27" s="59"/>
      <c r="F27" s="59"/>
      <c r="G27" s="59"/>
      <c r="H27" s="59"/>
      <c r="I27" s="59"/>
      <c r="K27" t="str">
        <f t="shared" si="1"/>
        <v>04</v>
      </c>
      <c r="L27" s="67">
        <f>名目05!B43/1000</f>
        <v>503.7253</v>
      </c>
      <c r="M27" s="67">
        <f>名目05!C43/1000</f>
        <v>288.59929999999997</v>
      </c>
      <c r="N27" s="67">
        <f>名目05!F43/1000</f>
        <v>18.345500000000001</v>
      </c>
      <c r="O27" s="67">
        <f>名目05!G43/1000</f>
        <v>66.770200000000003</v>
      </c>
      <c r="P27" s="67">
        <f>名目05!H43/1000</f>
        <v>1.6279000000000001</v>
      </c>
      <c r="Q27" s="67">
        <f>名目05!I43/1000</f>
        <v>91.909199999999998</v>
      </c>
      <c r="R27" s="67">
        <f>名目05!J43/1000</f>
        <v>26.671200000000002</v>
      </c>
      <c r="S27" s="67">
        <f>名目05!K43/1000</f>
        <v>-5.74E-2</v>
      </c>
      <c r="T27" s="67">
        <f>名目05!L43/1000</f>
        <v>9.8595000000000006</v>
      </c>
    </row>
    <row r="28" spans="1:20">
      <c r="A28" t="str">
        <f t="shared" si="0"/>
        <v>05</v>
      </c>
      <c r="B28" s="59"/>
      <c r="C28" s="59"/>
      <c r="D28" s="59"/>
      <c r="E28" s="59"/>
      <c r="F28" s="59"/>
      <c r="G28" s="59"/>
      <c r="H28" s="59"/>
      <c r="I28" s="59"/>
      <c r="K28" t="str">
        <f t="shared" si="1"/>
        <v>05</v>
      </c>
      <c r="L28" s="67">
        <f>名目05!B44/1000</f>
        <v>503.90300000000002</v>
      </c>
      <c r="M28" s="67">
        <f>名目05!C44/1000</f>
        <v>291.13259999999997</v>
      </c>
      <c r="N28" s="67">
        <f>名目05!F44/1000</f>
        <v>18.278299999999998</v>
      </c>
      <c r="O28" s="67">
        <f>名目05!G44/1000</f>
        <v>70.069100000000006</v>
      </c>
      <c r="P28" s="67">
        <f>名目05!H44/1000</f>
        <v>0.5897</v>
      </c>
      <c r="Q28" s="67">
        <f>名目05!I44/1000</f>
        <v>92.468100000000007</v>
      </c>
      <c r="R28" s="67">
        <f>名目05!J44/1000</f>
        <v>24.226500000000001</v>
      </c>
      <c r="S28" s="67">
        <f>名目05!K44/1000</f>
        <v>4.5100000000000001E-2</v>
      </c>
      <c r="T28" s="67">
        <f>名目05!L44/1000</f>
        <v>7.0937000000000001</v>
      </c>
    </row>
    <row r="29" spans="1:20">
      <c r="A29" t="str">
        <f t="shared" si="0"/>
        <v>06</v>
      </c>
      <c r="B29" s="59"/>
      <c r="C29" s="59"/>
      <c r="D29" s="59"/>
      <c r="E29" s="59"/>
      <c r="F29" s="59"/>
      <c r="G29" s="59"/>
      <c r="H29" s="59"/>
      <c r="I29" s="59"/>
      <c r="K29" t="str">
        <f t="shared" si="1"/>
        <v>06</v>
      </c>
      <c r="L29" s="67">
        <f>名目05!B45/1000</f>
        <v>506.68700000000001</v>
      </c>
      <c r="M29" s="67">
        <f>名目05!C45/1000</f>
        <v>293.43329999999997</v>
      </c>
      <c r="N29" s="67">
        <f>名目05!F45/1000</f>
        <v>18.694900000000001</v>
      </c>
      <c r="O29" s="67">
        <f>名目05!G45/1000</f>
        <v>72.854300000000009</v>
      </c>
      <c r="P29" s="67">
        <f>名目05!H45/1000</f>
        <v>8.4000000000000012E-3</v>
      </c>
      <c r="Q29" s="67">
        <f>名目05!I45/1000</f>
        <v>91.966200000000001</v>
      </c>
      <c r="R29" s="67">
        <f>名目05!J45/1000</f>
        <v>23.346799999999998</v>
      </c>
      <c r="S29" s="67">
        <f>名目05!K45/1000</f>
        <v>1.5300000000000001E-2</v>
      </c>
      <c r="T29" s="67">
        <f>名目05!L45/1000</f>
        <v>6.3677000000000001</v>
      </c>
    </row>
    <row r="30" spans="1:20">
      <c r="A30" t="str">
        <f t="shared" si="0"/>
        <v>07</v>
      </c>
      <c r="B30" s="59"/>
      <c r="C30" s="59"/>
      <c r="D30" s="59"/>
      <c r="E30" s="59"/>
      <c r="F30" s="59"/>
      <c r="G30" s="59"/>
      <c r="H30" s="59"/>
      <c r="I30" s="59"/>
      <c r="K30" t="str">
        <f t="shared" si="1"/>
        <v>07</v>
      </c>
      <c r="L30" s="67">
        <f>名目05!B46/1000</f>
        <v>512.97519999999997</v>
      </c>
      <c r="M30" s="67">
        <f>名目05!C46/1000</f>
        <v>294.12200000000001</v>
      </c>
      <c r="N30" s="67">
        <f>名目05!F46/1000</f>
        <v>17.207000000000001</v>
      </c>
      <c r="O30" s="67">
        <f>名目05!G46/1000</f>
        <v>76.273899999999998</v>
      </c>
      <c r="P30" s="67">
        <f>名目05!H46/1000</f>
        <v>1.5942000000000001</v>
      </c>
      <c r="Q30" s="67">
        <f>名目05!I46/1000</f>
        <v>92.792899999999989</v>
      </c>
      <c r="R30" s="67">
        <f>名目05!J46/1000</f>
        <v>22.3003</v>
      </c>
      <c r="S30" s="67">
        <f>名目05!K46/1000</f>
        <v>1.1599999999999999E-2</v>
      </c>
      <c r="T30" s="67">
        <f>名目05!L46/1000</f>
        <v>8.6732000000000014</v>
      </c>
    </row>
    <row r="31" spans="1:20">
      <c r="A31" t="str">
        <f t="shared" si="0"/>
        <v>08</v>
      </c>
      <c r="B31" s="59"/>
      <c r="C31" s="59"/>
      <c r="D31" s="59"/>
      <c r="E31" s="59"/>
      <c r="F31" s="59"/>
      <c r="G31" s="59"/>
      <c r="H31" s="59"/>
      <c r="I31" s="59"/>
      <c r="K31" t="str">
        <f t="shared" si="1"/>
        <v>08</v>
      </c>
      <c r="L31" s="67">
        <f>名目05!B47/1000</f>
        <v>501.20929999999998</v>
      </c>
      <c r="M31" s="67">
        <f>名目05!C47/1000</f>
        <v>292.05540000000002</v>
      </c>
      <c r="N31" s="67">
        <f>名目05!F47/1000</f>
        <v>16.473200000000002</v>
      </c>
      <c r="O31" s="67">
        <f>名目05!G47/1000</f>
        <v>74.611500000000007</v>
      </c>
      <c r="P31" s="67">
        <f>名目05!H47/1000</f>
        <v>2.6145999999999998</v>
      </c>
      <c r="Q31" s="67">
        <f>名目05!I47/1000</f>
        <v>93.01939999999999</v>
      </c>
      <c r="R31" s="67">
        <f>名目05!J47/1000</f>
        <v>21.377500000000001</v>
      </c>
      <c r="S31" s="67">
        <f>名目05!K47/1000</f>
        <v>8.5300000000000001E-2</v>
      </c>
      <c r="T31" s="67">
        <f>名目05!L47/1000</f>
        <v>0.97239999999999993</v>
      </c>
    </row>
    <row r="32" spans="1:20">
      <c r="A32" t="str">
        <f t="shared" si="0"/>
        <v>09</v>
      </c>
      <c r="B32" s="59"/>
      <c r="C32" s="59"/>
      <c r="D32" s="59"/>
      <c r="E32" s="59"/>
      <c r="F32" s="59"/>
      <c r="G32" s="59"/>
      <c r="H32" s="59"/>
      <c r="I32" s="59"/>
      <c r="K32" t="str">
        <f t="shared" si="1"/>
        <v>09</v>
      </c>
      <c r="L32" s="67">
        <f>名目05!B48/1000</f>
        <v>471.13870000000003</v>
      </c>
      <c r="M32" s="67">
        <f>名目05!C48/1000</f>
        <v>282.94170000000003</v>
      </c>
      <c r="N32" s="67">
        <f>名目05!F48/1000</f>
        <v>13.3741</v>
      </c>
      <c r="O32" s="67">
        <f>名目05!G48/1000</f>
        <v>62.386099999999999</v>
      </c>
      <c r="P32" s="67">
        <f>名目05!H48/1000</f>
        <v>-5.3058999999999994</v>
      </c>
      <c r="Q32" s="67">
        <f>名目05!I48/1000</f>
        <v>93.819600000000008</v>
      </c>
      <c r="R32" s="67">
        <f>名目05!J48/1000</f>
        <v>22.2302</v>
      </c>
      <c r="S32" s="67">
        <f>名目05!K48/1000</f>
        <v>-3.39E-2</v>
      </c>
      <c r="T32" s="67">
        <f>名目05!L48/1000</f>
        <v>1.7267000000000001</v>
      </c>
    </row>
    <row r="33" spans="1:20">
      <c r="A33" t="str">
        <f t="shared" si="0"/>
        <v>10</v>
      </c>
      <c r="B33" s="59"/>
      <c r="C33" s="59"/>
      <c r="D33" s="59"/>
      <c r="E33" s="59"/>
      <c r="F33" s="59"/>
      <c r="G33" s="59"/>
      <c r="H33" s="59"/>
      <c r="I33" s="59"/>
      <c r="K33" t="str">
        <f t="shared" si="1"/>
        <v>10</v>
      </c>
      <c r="L33" s="67">
        <f>名目05!B49/1000</f>
        <v>482.38440000000003</v>
      </c>
      <c r="M33" s="67">
        <f>名目05!C49/1000</f>
        <v>285.86709999999999</v>
      </c>
      <c r="N33" s="67">
        <f>名目05!F49/1000</f>
        <v>12.703700000000001</v>
      </c>
      <c r="O33" s="67">
        <f>名目05!G49/1000</f>
        <v>61.499199999999995</v>
      </c>
      <c r="P33" s="67">
        <f>名目05!H49/1000</f>
        <v>-0.75160000000000005</v>
      </c>
      <c r="Q33" s="67">
        <f>名目05!I49/1000</f>
        <v>95.128600000000006</v>
      </c>
      <c r="R33" s="67">
        <f>名目05!J49/1000</f>
        <v>22.228099999999998</v>
      </c>
      <c r="S33" s="67">
        <f>名目05!K49/1000</f>
        <v>-5.3899999999999997E-2</v>
      </c>
      <c r="T33" s="67">
        <f>名目05!L49/1000</f>
        <v>5.7633000000000001</v>
      </c>
    </row>
    <row r="34" spans="1:20">
      <c r="A34" t="str">
        <f t="shared" si="0"/>
        <v>11</v>
      </c>
      <c r="B34" s="59"/>
      <c r="C34" s="59"/>
      <c r="D34" s="59"/>
      <c r="E34" s="59"/>
      <c r="F34" s="59"/>
      <c r="G34" s="59"/>
      <c r="H34" s="59"/>
      <c r="I34" s="59"/>
      <c r="K34" t="str">
        <f t="shared" si="1"/>
        <v>11</v>
      </c>
      <c r="L34" s="67">
        <f>名目05!B50/1000</f>
        <v>471.31079999999997</v>
      </c>
      <c r="M34" s="67">
        <f>名目05!C50/1000</f>
        <v>284.24430000000001</v>
      </c>
      <c r="N34" s="67">
        <f>名目05!F50/1000</f>
        <v>13.439</v>
      </c>
      <c r="O34" s="67">
        <f>名目05!G50/1000</f>
        <v>63.147599999999997</v>
      </c>
      <c r="P34" s="67">
        <f>名目05!H50/1000</f>
        <v>-1.9280999999999999</v>
      </c>
      <c r="Q34" s="67">
        <f>名目05!I50/1000</f>
        <v>96.116600000000005</v>
      </c>
      <c r="R34" s="67">
        <f>名目05!J50/1000</f>
        <v>20.520400000000002</v>
      </c>
      <c r="S34" s="67">
        <f>名目05!K50/1000</f>
        <v>4.4999999999999998E-2</v>
      </c>
      <c r="T34" s="67">
        <f>名目05!L50/1000</f>
        <v>-4.274</v>
      </c>
    </row>
    <row r="35" spans="1:20">
      <c r="A35" t="str">
        <f t="shared" si="0"/>
        <v>12</v>
      </c>
      <c r="B35" s="59"/>
      <c r="C35" s="59"/>
      <c r="D35" s="59"/>
      <c r="E35" s="59"/>
      <c r="F35" s="59"/>
      <c r="G35" s="59"/>
      <c r="H35" s="59"/>
      <c r="I35" s="59"/>
      <c r="K35" t="str">
        <f t="shared" si="1"/>
        <v>12</v>
      </c>
      <c r="L35" s="67">
        <f>名目05!B51/1000</f>
        <v>475.11040000000003</v>
      </c>
      <c r="M35" s="67">
        <f>名目05!C51/1000</f>
        <v>288.1952</v>
      </c>
      <c r="N35" s="67">
        <f>名目05!F51/1000</f>
        <v>13.764799999999999</v>
      </c>
      <c r="O35" s="67">
        <f>名目05!G51/1000</f>
        <v>65.244399999999999</v>
      </c>
      <c r="P35" s="67">
        <f>名目05!H51/1000</f>
        <v>-0.87029999999999996</v>
      </c>
      <c r="Q35" s="67">
        <f>名目05!I51/1000</f>
        <v>97.145300000000006</v>
      </c>
      <c r="R35" s="67">
        <f>名目05!J51/1000</f>
        <v>21.010400000000001</v>
      </c>
      <c r="S35" s="67">
        <f>名目05!K51/1000</f>
        <v>1.1800000000000001E-2</v>
      </c>
      <c r="T35" s="67">
        <f>名目05!L51/1000</f>
        <v>-9.3913999999999991</v>
      </c>
    </row>
    <row r="36" spans="1:20">
      <c r="A36" t="str">
        <f t="shared" ref="A36" si="2">K36</f>
        <v>13</v>
      </c>
      <c r="B36" s="59"/>
      <c r="C36" s="59"/>
      <c r="D36" s="59"/>
      <c r="E36" s="59"/>
      <c r="F36" s="59"/>
      <c r="G36" s="59"/>
      <c r="H36" s="59"/>
      <c r="I36" s="59"/>
      <c r="K36" t="str">
        <f t="shared" si="1"/>
        <v>13</v>
      </c>
      <c r="L36" s="67">
        <f>名目05!B52/1000</f>
        <v>480.12799999999999</v>
      </c>
      <c r="M36" s="67">
        <f>名目05!C52/1000</f>
        <v>293.5496</v>
      </c>
      <c r="N36" s="67">
        <f>名目05!F52/1000</f>
        <v>15.314299999999999</v>
      </c>
      <c r="O36" s="67">
        <f>名目05!G52/1000</f>
        <v>66.002800000000008</v>
      </c>
      <c r="P36" s="67">
        <f>名目05!H52/1000</f>
        <v>-2.8348</v>
      </c>
      <c r="Q36" s="67">
        <f>名目05!I52/1000</f>
        <v>98.773699999999991</v>
      </c>
      <c r="R36" s="67">
        <f>名目05!J52/1000</f>
        <v>23.0014</v>
      </c>
      <c r="S36" s="67">
        <f>名目05!K52/1000</f>
        <v>-4.4899999999999995E-2</v>
      </c>
      <c r="T36" s="67">
        <f>名目05!L52/1000</f>
        <v>-13.634</v>
      </c>
    </row>
    <row r="37" spans="1:20">
      <c r="A37" t="str">
        <f t="shared" ref="A37" si="3">K37</f>
        <v>14</v>
      </c>
      <c r="B37" s="59"/>
      <c r="C37" s="59"/>
      <c r="D37" s="59"/>
      <c r="E37" s="59"/>
      <c r="F37" s="59"/>
      <c r="G37" s="59"/>
      <c r="H37" s="59"/>
      <c r="I37" s="59"/>
      <c r="K37" t="str">
        <f t="shared" si="1"/>
        <v>14</v>
      </c>
      <c r="L37" s="67">
        <f>名目05!B53/1000</f>
        <v>487.98970000000003</v>
      </c>
      <c r="M37" s="67">
        <f>名目05!C53/1000</f>
        <v>295.80220000000003</v>
      </c>
      <c r="N37" s="67">
        <f>名目05!F53/1000</f>
        <v>15.037700000000001</v>
      </c>
      <c r="O37" s="67">
        <f>名目05!G53/1000</f>
        <v>69.448700000000002</v>
      </c>
      <c r="P37" s="67">
        <f>名目05!H53/1000</f>
        <v>-2.5563000000000002</v>
      </c>
      <c r="Q37" s="67">
        <f>名目05!I53/1000</f>
        <v>100.7976</v>
      </c>
      <c r="R37" s="67">
        <f>名目05!J53/1000</f>
        <v>24.5715</v>
      </c>
      <c r="S37" s="67">
        <f>名目05!K53/1000</f>
        <v>6.9900000000000004E-2</v>
      </c>
      <c r="T37" s="67">
        <f>名目05!L53/1000</f>
        <v>-15.1815</v>
      </c>
    </row>
    <row r="38" spans="1:20">
      <c r="L38" s="31"/>
      <c r="M38" s="31"/>
      <c r="N38" s="31"/>
      <c r="O38" s="31"/>
      <c r="P38" s="31"/>
      <c r="Q38" s="31"/>
      <c r="R38" s="31"/>
      <c r="S38" s="31"/>
      <c r="T38" s="31"/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tabSelected="1" zoomScaleNormal="100" workbookViewId="0">
      <selection activeCell="I26" sqref="I26"/>
    </sheetView>
  </sheetViews>
  <sheetFormatPr defaultRowHeight="13.5"/>
  <cols>
    <col min="1" max="1" width="18.625" customWidth="1"/>
    <col min="2" max="6" width="9.625" customWidth="1"/>
    <col min="10" max="10" width="3.5" customWidth="1"/>
  </cols>
  <sheetData>
    <row r="1" spans="10:32">
      <c r="J1" t="s">
        <v>104</v>
      </c>
      <c r="V1" t="s">
        <v>170</v>
      </c>
      <c r="AF1" s="39" t="s">
        <v>128</v>
      </c>
    </row>
    <row r="2" spans="10:32">
      <c r="W2" t="s">
        <v>67</v>
      </c>
      <c r="X2" t="s">
        <v>95</v>
      </c>
      <c r="Y2" t="s">
        <v>96</v>
      </c>
      <c r="Z2" t="s">
        <v>97</v>
      </c>
      <c r="AA2" t="s">
        <v>98</v>
      </c>
      <c r="AB2" t="s">
        <v>99</v>
      </c>
      <c r="AC2" t="s">
        <v>100</v>
      </c>
      <c r="AD2" t="s">
        <v>101</v>
      </c>
      <c r="AE2" t="s">
        <v>102</v>
      </c>
      <c r="AF2" t="s">
        <v>103</v>
      </c>
    </row>
    <row r="3" spans="10:32">
      <c r="K3" t="s">
        <v>67</v>
      </c>
      <c r="L3" t="s">
        <v>95</v>
      </c>
      <c r="M3" t="s">
        <v>96</v>
      </c>
      <c r="N3" t="s">
        <v>97</v>
      </c>
      <c r="O3" t="s">
        <v>98</v>
      </c>
      <c r="P3" t="s">
        <v>99</v>
      </c>
      <c r="Q3" t="s">
        <v>100</v>
      </c>
      <c r="R3" t="s">
        <v>101</v>
      </c>
      <c r="S3" t="s">
        <v>102</v>
      </c>
      <c r="T3" t="s">
        <v>103</v>
      </c>
      <c r="V3">
        <v>1980</v>
      </c>
      <c r="W3" s="68">
        <f>実質05!B8/1000</f>
        <v>268.7627</v>
      </c>
      <c r="X3" s="68">
        <f>実質05!C8/1000</f>
        <v>160.428</v>
      </c>
      <c r="Y3" s="68">
        <f>実質05!F8/1000</f>
        <v>18.462299999999999</v>
      </c>
      <c r="Z3" s="68">
        <f>実質05!G8/1000</f>
        <v>31.837299999999999</v>
      </c>
      <c r="AA3" s="68">
        <f>実質05!H8/1000</f>
        <v>1.3605999999999998</v>
      </c>
      <c r="AB3" s="68">
        <f>実質05!I8/1000</f>
        <v>42.138800000000003</v>
      </c>
      <c r="AC3" s="68">
        <f>実質05!J8/1000</f>
        <v>24.838900000000002</v>
      </c>
      <c r="AD3" s="68">
        <f>実質05!K8/1000</f>
        <v>-0.37630000000000002</v>
      </c>
      <c r="AE3" s="68">
        <f>実質05!M8/1000</f>
        <v>19.773700000000002</v>
      </c>
      <c r="AF3" s="68">
        <f>実質05!N8/1000</f>
        <v>21.110499999999998</v>
      </c>
    </row>
    <row r="4" spans="10:32">
      <c r="J4" t="str">
        <f>RIGHT(V4,2)</f>
        <v>81</v>
      </c>
      <c r="K4" s="59"/>
      <c r="L4" s="59"/>
      <c r="M4" s="59"/>
      <c r="N4" s="59"/>
      <c r="O4" s="60" t="s">
        <v>105</v>
      </c>
      <c r="P4" s="59"/>
      <c r="Q4" s="59"/>
      <c r="R4" s="60" t="s">
        <v>105</v>
      </c>
      <c r="S4" s="59"/>
      <c r="T4" s="59"/>
      <c r="V4">
        <f>V3+1</f>
        <v>1981</v>
      </c>
      <c r="W4" s="68">
        <f>実質05!B9/1000</f>
        <v>280.77019999999999</v>
      </c>
      <c r="X4" s="68">
        <f>実質05!C9/1000</f>
        <v>164.28989999999999</v>
      </c>
      <c r="Y4" s="68">
        <f>実質05!F9/1000</f>
        <v>17.9574</v>
      </c>
      <c r="Z4" s="68">
        <f>実質05!G9/1000</f>
        <v>33.304300000000005</v>
      </c>
      <c r="AA4" s="68">
        <f>実質05!H9/1000</f>
        <v>1.2904</v>
      </c>
      <c r="AB4" s="68">
        <f>実質05!I9/1000</f>
        <v>44.457300000000004</v>
      </c>
      <c r="AC4" s="68">
        <f>実質05!J9/1000</f>
        <v>25.800599999999999</v>
      </c>
      <c r="AD4" s="68">
        <f>実質05!K9/1000</f>
        <v>-0.22190000000000001</v>
      </c>
      <c r="AE4" s="68">
        <f>実質05!M9/1000</f>
        <v>22.4101</v>
      </c>
      <c r="AF4" s="68">
        <f>実質05!N9/1000</f>
        <v>21.561400000000003</v>
      </c>
    </row>
    <row r="5" spans="10:32">
      <c r="J5" t="str">
        <f t="shared" ref="J5:J35" si="0">RIGHT(V5,2)</f>
        <v>82</v>
      </c>
      <c r="K5" s="59"/>
      <c r="L5" s="59"/>
      <c r="M5" s="59"/>
      <c r="N5" s="59"/>
      <c r="O5" s="60" t="s">
        <v>105</v>
      </c>
      <c r="P5" s="59"/>
      <c r="Q5" s="59"/>
      <c r="R5" s="60" t="s">
        <v>105</v>
      </c>
      <c r="S5" s="59"/>
      <c r="T5" s="59"/>
      <c r="V5">
        <f t="shared" ref="V5:V37" si="1">V4+1</f>
        <v>1982</v>
      </c>
      <c r="W5" s="68">
        <f>実質05!B10/1000</f>
        <v>290.80369999999999</v>
      </c>
      <c r="X5" s="68">
        <f>実質05!C10/1000</f>
        <v>172.09189999999998</v>
      </c>
      <c r="Y5" s="68">
        <f>実質05!F10/1000</f>
        <v>17.743599999999997</v>
      </c>
      <c r="Z5" s="68">
        <f>実質05!G10/1000</f>
        <v>34.0291</v>
      </c>
      <c r="AA5" s="68">
        <f>実質05!H10/1000</f>
        <v>1.4208000000000001</v>
      </c>
      <c r="AB5" s="68">
        <f>実質05!I10/1000</f>
        <v>46.4527</v>
      </c>
      <c r="AC5" s="68">
        <f>実質05!J10/1000</f>
        <v>25.055499999999999</v>
      </c>
      <c r="AD5" s="68">
        <f>実質05!K10/1000</f>
        <v>-0.24759999999999999</v>
      </c>
      <c r="AE5" s="68">
        <f>実質05!M10/1000</f>
        <v>22.730900000000002</v>
      </c>
      <c r="AF5" s="68">
        <f>実質05!N10/1000</f>
        <v>21.417900000000003</v>
      </c>
    </row>
    <row r="6" spans="10:32">
      <c r="J6" t="str">
        <f t="shared" si="0"/>
        <v>83</v>
      </c>
      <c r="K6" s="59"/>
      <c r="L6" s="59"/>
      <c r="M6" s="59"/>
      <c r="N6" s="59"/>
      <c r="O6" s="60" t="s">
        <v>105</v>
      </c>
      <c r="P6" s="59"/>
      <c r="Q6" s="59"/>
      <c r="R6" s="60" t="s">
        <v>105</v>
      </c>
      <c r="S6" s="59"/>
      <c r="T6" s="59"/>
      <c r="V6">
        <f t="shared" si="1"/>
        <v>1983</v>
      </c>
      <c r="W6" s="68">
        <f>実質05!B11/1000</f>
        <v>299.65990000000005</v>
      </c>
      <c r="X6" s="68">
        <f>実質05!C11/1000</f>
        <v>177.94279999999998</v>
      </c>
      <c r="Y6" s="68">
        <f>実質05!F11/1000</f>
        <v>16.895700000000001</v>
      </c>
      <c r="Z6" s="68">
        <f>実質05!G11/1000</f>
        <v>34.045699999999997</v>
      </c>
      <c r="AA6" s="68">
        <f>実質05!H11/1000</f>
        <v>0.75700000000000001</v>
      </c>
      <c r="AB6" s="68">
        <f>実質05!I11/1000</f>
        <v>49.081699999999998</v>
      </c>
      <c r="AC6" s="68">
        <f>実質05!J11/1000</f>
        <v>24.758800000000001</v>
      </c>
      <c r="AD6" s="68">
        <f>実質05!K11/1000</f>
        <v>-0.33489999999999998</v>
      </c>
      <c r="AE6" s="68">
        <f>実質05!M11/1000</f>
        <v>23.8598</v>
      </c>
      <c r="AF6" s="68">
        <f>実質05!N11/1000</f>
        <v>20.6815</v>
      </c>
    </row>
    <row r="7" spans="10:32">
      <c r="J7" t="str">
        <f t="shared" si="0"/>
        <v>84</v>
      </c>
      <c r="K7" s="59"/>
      <c r="L7" s="59"/>
      <c r="M7" s="59"/>
      <c r="N7" s="59"/>
      <c r="O7" s="60" t="s">
        <v>105</v>
      </c>
      <c r="P7" s="59"/>
      <c r="Q7" s="59"/>
      <c r="R7" s="60" t="s">
        <v>105</v>
      </c>
      <c r="S7" s="59"/>
      <c r="T7" s="59"/>
      <c r="V7">
        <f t="shared" si="1"/>
        <v>1984</v>
      </c>
      <c r="W7" s="68">
        <f>実質05!B12/1000</f>
        <v>313.21940000000001</v>
      </c>
      <c r="X7" s="68">
        <f>実質05!C12/1000</f>
        <v>183.59520000000001</v>
      </c>
      <c r="Y7" s="68">
        <f>実質05!F12/1000</f>
        <v>16.462900000000001</v>
      </c>
      <c r="Z7" s="68">
        <f>実質05!G12/1000</f>
        <v>37.317599999999999</v>
      </c>
      <c r="AA7" s="68">
        <f>実質05!H12/1000</f>
        <v>0.98520000000000008</v>
      </c>
      <c r="AB7" s="68">
        <f>実質05!I12/1000</f>
        <v>50.741199999999999</v>
      </c>
      <c r="AC7" s="68">
        <f>実質05!J12/1000</f>
        <v>24.547400000000003</v>
      </c>
      <c r="AD7" s="68">
        <f>実質05!K12/1000</f>
        <v>0.1726</v>
      </c>
      <c r="AE7" s="68">
        <f>実質05!M12/1000</f>
        <v>27.513500000000001</v>
      </c>
      <c r="AF7" s="68">
        <f>実質05!N12/1000</f>
        <v>22.861499999999999</v>
      </c>
    </row>
    <row r="8" spans="10:32">
      <c r="J8" t="str">
        <f t="shared" si="0"/>
        <v>85</v>
      </c>
      <c r="K8" s="59"/>
      <c r="L8" s="59"/>
      <c r="M8" s="59"/>
      <c r="N8" s="59"/>
      <c r="O8" s="60" t="s">
        <v>105</v>
      </c>
      <c r="P8" s="59"/>
      <c r="Q8" s="59"/>
      <c r="R8" s="60" t="s">
        <v>105</v>
      </c>
      <c r="S8" s="59"/>
      <c r="T8" s="59"/>
      <c r="V8">
        <f t="shared" si="1"/>
        <v>1985</v>
      </c>
      <c r="W8" s="68">
        <f>実質05!B13/1000</f>
        <v>332.54199999999997</v>
      </c>
      <c r="X8" s="68">
        <f>実質05!C13/1000</f>
        <v>190.97289999999998</v>
      </c>
      <c r="Y8" s="68">
        <f>実質05!F13/1000</f>
        <v>16.921599999999998</v>
      </c>
      <c r="Z8" s="68">
        <f>実質05!G13/1000</f>
        <v>43.006800000000005</v>
      </c>
      <c r="AA8" s="68">
        <f>実質05!H13/1000</f>
        <v>1.7227000000000001</v>
      </c>
      <c r="AB8" s="68">
        <f>実質05!I13/1000</f>
        <v>51.513199999999998</v>
      </c>
      <c r="AC8" s="68">
        <f>実質05!J13/1000</f>
        <v>24.021799999999999</v>
      </c>
      <c r="AD8" s="68">
        <f>実質05!K13/1000</f>
        <v>9.74E-2</v>
      </c>
      <c r="AE8" s="68">
        <f>実質05!M13/1000</f>
        <v>28.9617</v>
      </c>
      <c r="AF8" s="68">
        <f>実質05!N13/1000</f>
        <v>22.248000000000001</v>
      </c>
    </row>
    <row r="9" spans="10:32">
      <c r="J9" t="str">
        <f t="shared" si="0"/>
        <v>86</v>
      </c>
      <c r="K9" s="59"/>
      <c r="L9" s="59"/>
      <c r="M9" s="59"/>
      <c r="N9" s="59"/>
      <c r="O9" s="60" t="s">
        <v>105</v>
      </c>
      <c r="P9" s="59"/>
      <c r="Q9" s="59"/>
      <c r="R9" s="60" t="s">
        <v>105</v>
      </c>
      <c r="S9" s="59"/>
      <c r="T9" s="59"/>
      <c r="V9">
        <f t="shared" si="1"/>
        <v>1986</v>
      </c>
      <c r="W9" s="68">
        <f>実質05!B14/1000</f>
        <v>343.10559999999998</v>
      </c>
      <c r="X9" s="68">
        <f>実質05!C14/1000</f>
        <v>198.15429999999998</v>
      </c>
      <c r="Y9" s="68">
        <f>実質05!F14/1000</f>
        <v>18.0871</v>
      </c>
      <c r="Z9" s="68">
        <f>実質05!G14/1000</f>
        <v>45.347099999999998</v>
      </c>
      <c r="AA9" s="68">
        <f>実質05!H14/1000</f>
        <v>2.0462000000000002</v>
      </c>
      <c r="AB9" s="68">
        <f>実質05!I14/1000</f>
        <v>53.264600000000002</v>
      </c>
      <c r="AC9" s="68">
        <f>実質05!J14/1000</f>
        <v>25.4162</v>
      </c>
      <c r="AD9" s="68">
        <f>実質05!K14/1000</f>
        <v>0.26589999999999997</v>
      </c>
      <c r="AE9" s="68">
        <f>実質05!M14/1000</f>
        <v>27.4863</v>
      </c>
      <c r="AF9" s="68">
        <f>実質05!N14/1000</f>
        <v>23.093900000000001</v>
      </c>
    </row>
    <row r="10" spans="10:32">
      <c r="J10" t="str">
        <f t="shared" si="0"/>
        <v>87</v>
      </c>
      <c r="K10" s="59"/>
      <c r="L10" s="59"/>
      <c r="M10" s="59"/>
      <c r="N10" s="59"/>
      <c r="O10" s="60" t="s">
        <v>105</v>
      </c>
      <c r="P10" s="59"/>
      <c r="Q10" s="59"/>
      <c r="R10" s="60" t="s">
        <v>105</v>
      </c>
      <c r="S10" s="59"/>
      <c r="T10" s="59"/>
      <c r="V10">
        <f t="shared" si="1"/>
        <v>1987</v>
      </c>
      <c r="W10" s="68">
        <f>実質05!B15/1000</f>
        <v>356.93420000000003</v>
      </c>
      <c r="X10" s="68">
        <f>実質05!C15/1000</f>
        <v>206.92160000000001</v>
      </c>
      <c r="Y10" s="68">
        <f>実質05!F15/1000</f>
        <v>21.7896</v>
      </c>
      <c r="Z10" s="68">
        <f>実質05!G15/1000</f>
        <v>47.5837</v>
      </c>
      <c r="AA10" s="68">
        <f>実質05!H15/1000</f>
        <v>1.3222</v>
      </c>
      <c r="AB10" s="68">
        <f>実質05!I15/1000</f>
        <v>55.335900000000002</v>
      </c>
      <c r="AC10" s="68">
        <f>実質05!J15/1000</f>
        <v>27.098099999999999</v>
      </c>
      <c r="AD10" s="68">
        <f>実質05!K15/1000</f>
        <v>-0.2823</v>
      </c>
      <c r="AE10" s="68">
        <f>実質05!M15/1000</f>
        <v>27.469000000000001</v>
      </c>
      <c r="AF10" s="68">
        <f>実質05!N15/1000</f>
        <v>25.219200000000001</v>
      </c>
    </row>
    <row r="11" spans="10:32">
      <c r="J11" t="str">
        <f t="shared" si="0"/>
        <v>88</v>
      </c>
      <c r="K11" s="59"/>
      <c r="L11" s="59"/>
      <c r="M11" s="59"/>
      <c r="N11" s="59"/>
      <c r="O11" s="60" t="s">
        <v>105</v>
      </c>
      <c r="P11" s="59"/>
      <c r="Q11" s="59"/>
      <c r="R11" s="60" t="s">
        <v>105</v>
      </c>
      <c r="S11" s="59"/>
      <c r="T11" s="59"/>
      <c r="V11">
        <f t="shared" si="1"/>
        <v>1988</v>
      </c>
      <c r="W11" s="68">
        <f>実質05!B16/1000</f>
        <v>382.24170000000004</v>
      </c>
      <c r="X11" s="68">
        <f>実質05!C16/1000</f>
        <v>217.7895</v>
      </c>
      <c r="Y11" s="68">
        <f>実質05!F16/1000</f>
        <v>24.616400000000002</v>
      </c>
      <c r="Z11" s="68">
        <f>実質05!G16/1000</f>
        <v>55.538599999999995</v>
      </c>
      <c r="AA11" s="68">
        <f>実質05!H16/1000</f>
        <v>2.9238000000000004</v>
      </c>
      <c r="AB11" s="68">
        <f>実質05!I16/1000</f>
        <v>57.523000000000003</v>
      </c>
      <c r="AC11" s="68">
        <f>実質05!J16/1000</f>
        <v>28.667900000000003</v>
      </c>
      <c r="AD11" s="68">
        <f>実質05!K16/1000</f>
        <v>-0.65610000000000002</v>
      </c>
      <c r="AE11" s="68">
        <f>実質05!M16/1000</f>
        <v>29.3154</v>
      </c>
      <c r="AF11" s="68">
        <f>実質05!N16/1000</f>
        <v>29.9495</v>
      </c>
    </row>
    <row r="12" spans="10:32">
      <c r="J12" t="str">
        <f t="shared" si="0"/>
        <v>89</v>
      </c>
      <c r="K12" s="59"/>
      <c r="L12" s="59"/>
      <c r="M12" s="59"/>
      <c r="N12" s="59"/>
      <c r="O12" s="60" t="s">
        <v>105</v>
      </c>
      <c r="P12" s="59"/>
      <c r="Q12" s="59"/>
      <c r="R12" s="60" t="s">
        <v>105</v>
      </c>
      <c r="S12" s="59"/>
      <c r="T12" s="59"/>
      <c r="V12">
        <f t="shared" si="1"/>
        <v>1989</v>
      </c>
      <c r="W12" s="68">
        <f>実質05!B17/1000</f>
        <v>402.95650000000001</v>
      </c>
      <c r="X12" s="68">
        <f>実質05!C17/1000</f>
        <v>228.69149999999999</v>
      </c>
      <c r="Y12" s="68">
        <f>実質05!F17/1000</f>
        <v>24.328599999999998</v>
      </c>
      <c r="Z12" s="68">
        <f>実質05!G17/1000</f>
        <v>64.9315</v>
      </c>
      <c r="AA12" s="68">
        <f>実質05!H17/1000</f>
        <v>2.9143000000000003</v>
      </c>
      <c r="AB12" s="68">
        <f>実質05!I17/1000</f>
        <v>59.200099999999999</v>
      </c>
      <c r="AC12" s="68">
        <f>実質05!J17/1000</f>
        <v>28.384700000000002</v>
      </c>
      <c r="AD12" s="68">
        <f>実質05!K17/1000</f>
        <v>-0.33360000000000001</v>
      </c>
      <c r="AE12" s="68">
        <f>実質05!M17/1000</f>
        <v>32.100700000000003</v>
      </c>
      <c r="AF12" s="68">
        <f>実質05!N17/1000</f>
        <v>35.345099999999995</v>
      </c>
    </row>
    <row r="13" spans="10:32">
      <c r="J13" t="str">
        <f t="shared" si="0"/>
        <v>90</v>
      </c>
      <c r="K13" s="59"/>
      <c r="L13" s="59"/>
      <c r="M13" s="59"/>
      <c r="N13" s="59"/>
      <c r="O13" s="60" t="s">
        <v>105</v>
      </c>
      <c r="P13" s="59"/>
      <c r="Q13" s="59"/>
      <c r="R13" s="60" t="s">
        <v>105</v>
      </c>
      <c r="S13" s="59"/>
      <c r="T13" s="59"/>
      <c r="V13">
        <f t="shared" si="1"/>
        <v>1990</v>
      </c>
      <c r="W13" s="68">
        <f>実質05!B18/1000</f>
        <v>424.15259999999995</v>
      </c>
      <c r="X13" s="68">
        <f>実質05!C18/1000</f>
        <v>240.21779999999998</v>
      </c>
      <c r="Y13" s="68">
        <f>実質05!F18/1000</f>
        <v>25.326000000000001</v>
      </c>
      <c r="Z13" s="68">
        <f>実質05!G18/1000</f>
        <v>70.7958</v>
      </c>
      <c r="AA13" s="68">
        <f>実質05!H18/1000</f>
        <v>1.9445999999999999</v>
      </c>
      <c r="AB13" s="68">
        <f>実質05!I18/1000</f>
        <v>61.186</v>
      </c>
      <c r="AC13" s="68">
        <f>実質05!J18/1000</f>
        <v>30.261099999999999</v>
      </c>
      <c r="AD13" s="68">
        <f>実質05!K18/1000</f>
        <v>0.1231</v>
      </c>
      <c r="AE13" s="68">
        <f>実質05!M18/1000</f>
        <v>34.4574</v>
      </c>
      <c r="AF13" s="68">
        <f>実質05!N18/1000</f>
        <v>38.233400000000003</v>
      </c>
    </row>
    <row r="14" spans="10:32">
      <c r="J14" t="str">
        <f t="shared" si="0"/>
        <v>91</v>
      </c>
      <c r="K14" s="59"/>
      <c r="L14" s="59"/>
      <c r="M14" s="59"/>
      <c r="N14" s="59"/>
      <c r="O14" s="60" t="s">
        <v>105</v>
      </c>
      <c r="P14" s="59"/>
      <c r="Q14" s="59"/>
      <c r="R14" s="60" t="s">
        <v>105</v>
      </c>
      <c r="S14" s="59"/>
      <c r="T14" s="59"/>
      <c r="V14">
        <f t="shared" si="1"/>
        <v>1991</v>
      </c>
      <c r="W14" s="68">
        <f>実質05!B19/1000</f>
        <v>438.72199999999998</v>
      </c>
      <c r="X14" s="68">
        <f>実質05!C19/1000</f>
        <v>245.6103</v>
      </c>
      <c r="Y14" s="68">
        <f>実質05!F19/1000</f>
        <v>23.992699999999999</v>
      </c>
      <c r="Z14" s="68">
        <f>実質05!G19/1000</f>
        <v>74.275999999999996</v>
      </c>
      <c r="AA14" s="68">
        <f>実質05!H19/1000</f>
        <v>2.7450999999999999</v>
      </c>
      <c r="AB14" s="68">
        <f>実質05!I19/1000</f>
        <v>63.666599999999995</v>
      </c>
      <c r="AC14" s="68">
        <f>実質05!J19/1000</f>
        <v>30.9695</v>
      </c>
      <c r="AD14" s="68">
        <f>実質05!K19/1000</f>
        <v>-0.56229999999999991</v>
      </c>
      <c r="AE14" s="68">
        <f>実質05!M19/1000</f>
        <v>36.298199999999994</v>
      </c>
      <c r="AF14" s="68">
        <f>実質05!N19/1000</f>
        <v>37.627600000000001</v>
      </c>
    </row>
    <row r="15" spans="10:32">
      <c r="J15" t="str">
        <f t="shared" si="0"/>
        <v>92</v>
      </c>
      <c r="K15" s="59"/>
      <c r="L15" s="59"/>
      <c r="M15" s="59"/>
      <c r="N15" s="59"/>
      <c r="O15" s="60" t="s">
        <v>105</v>
      </c>
      <c r="P15" s="59"/>
      <c r="Q15" s="59"/>
      <c r="R15" s="60" t="s">
        <v>105</v>
      </c>
      <c r="S15" s="59"/>
      <c r="T15" s="59"/>
      <c r="V15">
        <f t="shared" si="1"/>
        <v>1992</v>
      </c>
      <c r="W15" s="68">
        <f>実質05!B20/1000</f>
        <v>442.55670000000003</v>
      </c>
      <c r="X15" s="68">
        <f>実質05!C20/1000</f>
        <v>250.86520000000002</v>
      </c>
      <c r="Y15" s="68">
        <f>実質05!F20/1000</f>
        <v>22.627700000000001</v>
      </c>
      <c r="Z15" s="68">
        <f>実質05!G20/1000</f>
        <v>68.826399999999992</v>
      </c>
      <c r="AA15" s="68">
        <f>実質05!H20/1000</f>
        <v>0.96520000000000006</v>
      </c>
      <c r="AB15" s="68">
        <f>実質05!I20/1000</f>
        <v>65.358599999999996</v>
      </c>
      <c r="AC15" s="68">
        <f>実質05!J20/1000</f>
        <v>35.565199999999997</v>
      </c>
      <c r="AD15" s="68">
        <f>実質05!K20/1000</f>
        <v>-0.20499999999999999</v>
      </c>
      <c r="AE15" s="68">
        <f>実質05!M20/1000</f>
        <v>37.960699999999996</v>
      </c>
      <c r="AF15" s="68">
        <f>実質05!N20/1000</f>
        <v>37.145699999999998</v>
      </c>
    </row>
    <row r="16" spans="10:32">
      <c r="J16" t="str">
        <f t="shared" si="0"/>
        <v>93</v>
      </c>
      <c r="K16" s="59"/>
      <c r="L16" s="59"/>
      <c r="M16" s="59"/>
      <c r="N16" s="59"/>
      <c r="O16" s="60" t="s">
        <v>105</v>
      </c>
      <c r="P16" s="59"/>
      <c r="Q16" s="59"/>
      <c r="R16" s="60" t="s">
        <v>105</v>
      </c>
      <c r="S16" s="59"/>
      <c r="T16" s="59"/>
      <c r="V16">
        <f t="shared" si="1"/>
        <v>1993</v>
      </c>
      <c r="W16" s="68">
        <f>実質05!B21/1000</f>
        <v>443.44380000000001</v>
      </c>
      <c r="X16" s="68">
        <f>実質05!C21/1000</f>
        <v>253.6164</v>
      </c>
      <c r="Y16" s="68">
        <f>実質05!F21/1000</f>
        <v>22.9712</v>
      </c>
      <c r="Z16" s="68">
        <f>実質05!G21/1000</f>
        <v>62.156999999999996</v>
      </c>
      <c r="AA16" s="68">
        <f>実質05!H21/1000</f>
        <v>0.32300000000000001</v>
      </c>
      <c r="AB16" s="68">
        <f>実質05!I21/1000</f>
        <v>67.511600000000001</v>
      </c>
      <c r="AC16" s="68">
        <f>実質05!J21/1000</f>
        <v>39.389699999999998</v>
      </c>
      <c r="AD16" s="68">
        <f>実質05!K21/1000</f>
        <v>4.36E-2</v>
      </c>
      <c r="AE16" s="68">
        <f>実質05!M21/1000</f>
        <v>38.187400000000004</v>
      </c>
      <c r="AF16" s="68">
        <f>実質05!N21/1000</f>
        <v>36.8994</v>
      </c>
    </row>
    <row r="17" spans="10:32">
      <c r="J17" t="str">
        <f t="shared" si="0"/>
        <v>94</v>
      </c>
      <c r="K17" s="59"/>
      <c r="L17" s="59"/>
      <c r="M17" s="59"/>
      <c r="N17" s="59"/>
      <c r="O17" s="60" t="s">
        <v>105</v>
      </c>
      <c r="P17" s="59"/>
      <c r="Q17" s="59"/>
      <c r="R17" s="60" t="s">
        <v>105</v>
      </c>
      <c r="S17" s="59"/>
      <c r="T17" s="59"/>
      <c r="V17">
        <f t="shared" si="1"/>
        <v>1994</v>
      </c>
      <c r="W17" s="68">
        <f>実質05!B33/1000</f>
        <v>446.7799</v>
      </c>
      <c r="X17" s="68">
        <f>実質05!C33/1000</f>
        <v>259.35250000000002</v>
      </c>
      <c r="Y17" s="68">
        <f>実質05!F33/1000</f>
        <v>24.7133</v>
      </c>
      <c r="Z17" s="68">
        <f>実質05!G33/1000</f>
        <v>58.366399999999999</v>
      </c>
      <c r="AA17" s="68">
        <f>実質05!H33/1000</f>
        <v>-0.61060000000000003</v>
      </c>
      <c r="AB17" s="68">
        <f>実質05!I33/1000</f>
        <v>69.822600000000008</v>
      </c>
      <c r="AC17" s="68">
        <f>実質05!J33/1000</f>
        <v>39.871699999999997</v>
      </c>
      <c r="AD17" s="68">
        <f>実質05!K33/1000</f>
        <v>-7.5600000000000001E-2</v>
      </c>
      <c r="AE17" s="68">
        <f>実質05!M33/1000</f>
        <v>39.683199999999999</v>
      </c>
      <c r="AF17" s="68">
        <f>実質05!N33/1000</f>
        <v>39.941900000000004</v>
      </c>
    </row>
    <row r="18" spans="10:32">
      <c r="J18" t="str">
        <f t="shared" si="0"/>
        <v>95</v>
      </c>
      <c r="K18" s="59"/>
      <c r="L18" s="59"/>
      <c r="M18" s="59"/>
      <c r="N18" s="59"/>
      <c r="O18" s="60" t="s">
        <v>172</v>
      </c>
      <c r="P18" s="59"/>
      <c r="Q18" s="59"/>
      <c r="R18" s="60" t="s">
        <v>172</v>
      </c>
      <c r="S18" s="59"/>
      <c r="T18" s="59"/>
      <c r="V18">
        <f t="shared" si="1"/>
        <v>1995</v>
      </c>
      <c r="W18" s="68">
        <f>実質05!B34/1000</f>
        <v>455.4579</v>
      </c>
      <c r="X18" s="68">
        <f>実質05!C34/1000</f>
        <v>263.6866</v>
      </c>
      <c r="Y18" s="68">
        <f>実質05!F34/1000</f>
        <v>23.538700000000002</v>
      </c>
      <c r="Z18" s="68">
        <f>実質05!G34/1000</f>
        <v>60.304199999999994</v>
      </c>
      <c r="AA18" s="68">
        <f>実質05!H34/1000</f>
        <v>1.7004999999999999</v>
      </c>
      <c r="AB18" s="68">
        <f>実質05!I34/1000</f>
        <v>72.854399999999998</v>
      </c>
      <c r="AC18" s="68">
        <f>実質05!J34/1000</f>
        <v>39.844699999999996</v>
      </c>
      <c r="AD18" s="68">
        <f>実質05!K34/1000</f>
        <v>-0.39150000000000001</v>
      </c>
      <c r="AE18" s="68">
        <f>実質05!M34/1000</f>
        <v>41.342400000000005</v>
      </c>
      <c r="AF18" s="68">
        <f>実質05!N34/1000</f>
        <v>44.493300000000005</v>
      </c>
    </row>
    <row r="19" spans="10:32">
      <c r="J19" t="str">
        <f t="shared" si="0"/>
        <v>96</v>
      </c>
      <c r="K19" s="59"/>
      <c r="L19" s="59"/>
      <c r="M19" s="59"/>
      <c r="N19" s="59"/>
      <c r="O19" s="60" t="s">
        <v>172</v>
      </c>
      <c r="P19" s="59"/>
      <c r="Q19" s="59"/>
      <c r="R19" s="60" t="s">
        <v>172</v>
      </c>
      <c r="S19" s="59"/>
      <c r="T19" s="59"/>
      <c r="V19">
        <f t="shared" si="1"/>
        <v>1996</v>
      </c>
      <c r="W19" s="68">
        <f>実質05!B35/1000</f>
        <v>467.34559999999999</v>
      </c>
      <c r="X19" s="68">
        <f>実質05!C35/1000</f>
        <v>269.73590000000002</v>
      </c>
      <c r="Y19" s="68">
        <f>実質05!F35/1000</f>
        <v>26.296099999999999</v>
      </c>
      <c r="Z19" s="68">
        <f>実質05!G35/1000</f>
        <v>61.340400000000002</v>
      </c>
      <c r="AA19" s="68">
        <f>実質05!H35/1000</f>
        <v>2.2955999999999999</v>
      </c>
      <c r="AB19" s="68">
        <f>実質05!I35/1000</f>
        <v>75.044600000000003</v>
      </c>
      <c r="AC19" s="68">
        <f>実質05!J35/1000</f>
        <v>41.993400000000001</v>
      </c>
      <c r="AD19" s="68">
        <f>実質05!K35/1000</f>
        <v>-1.09E-2</v>
      </c>
      <c r="AE19" s="68">
        <f>実質05!M35/1000</f>
        <v>43.772800000000004</v>
      </c>
      <c r="AF19" s="68">
        <f>実質05!N35/1000</f>
        <v>50.860099999999996</v>
      </c>
    </row>
    <row r="20" spans="10:32">
      <c r="J20" t="str">
        <f t="shared" si="0"/>
        <v>97</v>
      </c>
      <c r="K20" s="59"/>
      <c r="L20" s="59"/>
      <c r="M20" s="59"/>
      <c r="N20" s="59"/>
      <c r="O20" s="60" t="s">
        <v>172</v>
      </c>
      <c r="P20" s="59"/>
      <c r="Q20" s="59"/>
      <c r="R20" s="60" t="s">
        <v>172</v>
      </c>
      <c r="S20" s="59"/>
      <c r="T20" s="59"/>
      <c r="V20">
        <f t="shared" si="1"/>
        <v>1997</v>
      </c>
      <c r="W20" s="68">
        <f>実質05!B36/1000</f>
        <v>474.80270000000002</v>
      </c>
      <c r="X20" s="68">
        <f>実質05!C36/1000</f>
        <v>272.1155</v>
      </c>
      <c r="Y20" s="68">
        <f>実質05!F36/1000</f>
        <v>23.0947</v>
      </c>
      <c r="Z20" s="68">
        <f>実質05!G36/1000</f>
        <v>66.778600000000012</v>
      </c>
      <c r="AA20" s="68">
        <f>実質05!H36/1000</f>
        <v>2.6179000000000001</v>
      </c>
      <c r="AB20" s="68">
        <f>実質05!I36/1000</f>
        <v>75.618800000000007</v>
      </c>
      <c r="AC20" s="68">
        <f>実質05!J36/1000</f>
        <v>38.875300000000003</v>
      </c>
      <c r="AD20" s="68">
        <f>実質05!K36/1000</f>
        <v>-9.6599999999999991E-2</v>
      </c>
      <c r="AE20" s="68">
        <f>実質05!M36/1000</f>
        <v>48.6235</v>
      </c>
      <c r="AF20" s="68">
        <f>実質05!N36/1000</f>
        <v>51.489400000000003</v>
      </c>
    </row>
    <row r="21" spans="10:32">
      <c r="J21" t="str">
        <f t="shared" si="0"/>
        <v>98</v>
      </c>
      <c r="K21" s="59"/>
      <c r="L21" s="59"/>
      <c r="M21" s="59"/>
      <c r="N21" s="59"/>
      <c r="O21" s="60" t="s">
        <v>172</v>
      </c>
      <c r="P21" s="59"/>
      <c r="Q21" s="59"/>
      <c r="R21" s="60" t="s">
        <v>172</v>
      </c>
      <c r="S21" s="59"/>
      <c r="T21" s="59"/>
      <c r="V21">
        <f t="shared" si="1"/>
        <v>1998</v>
      </c>
      <c r="W21" s="68">
        <f>実質05!B37/1000</f>
        <v>465.29169999999999</v>
      </c>
      <c r="X21" s="68">
        <f>実質05!C37/1000</f>
        <v>270.06079999999997</v>
      </c>
      <c r="Y21" s="68">
        <f>実質05!F37/1000</f>
        <v>19.850000000000001</v>
      </c>
      <c r="Z21" s="68">
        <f>実質05!G37/1000</f>
        <v>62.936500000000002</v>
      </c>
      <c r="AA21" s="68">
        <f>実質05!H37/1000</f>
        <v>1.6231</v>
      </c>
      <c r="AB21" s="68">
        <f>実質05!I37/1000</f>
        <v>76.555700000000002</v>
      </c>
      <c r="AC21" s="68">
        <f>実質05!J37/1000</f>
        <v>36.987300000000005</v>
      </c>
      <c r="AD21" s="68">
        <f>実質05!K37/1000</f>
        <v>-0.1346</v>
      </c>
      <c r="AE21" s="68">
        <f>実質05!M37/1000</f>
        <v>47.299699999999994</v>
      </c>
      <c r="AF21" s="68">
        <f>実質05!N37/1000</f>
        <v>48.049300000000002</v>
      </c>
    </row>
    <row r="22" spans="10:32">
      <c r="J22" t="str">
        <f t="shared" si="0"/>
        <v>99</v>
      </c>
      <c r="K22" s="59"/>
      <c r="L22" s="59"/>
      <c r="M22" s="59"/>
      <c r="N22" s="59"/>
      <c r="O22" s="60" t="s">
        <v>172</v>
      </c>
      <c r="P22" s="59"/>
      <c r="Q22" s="59"/>
      <c r="R22" s="60" t="s">
        <v>172</v>
      </c>
      <c r="S22" s="59"/>
      <c r="T22" s="59"/>
      <c r="V22">
        <f t="shared" si="1"/>
        <v>1999</v>
      </c>
      <c r="W22" s="68">
        <f>実質05!B38/1000</f>
        <v>464.36420000000004</v>
      </c>
      <c r="X22" s="68">
        <f>実質05!C38/1000</f>
        <v>273.25559999999996</v>
      </c>
      <c r="Y22" s="68">
        <f>実質05!F38/1000</f>
        <v>19.858400000000003</v>
      </c>
      <c r="Z22" s="68">
        <f>実質05!G38/1000</f>
        <v>60.751899999999999</v>
      </c>
      <c r="AA22" s="68">
        <f>実質05!H38/1000</f>
        <v>-3.6496</v>
      </c>
      <c r="AB22" s="68">
        <f>実質05!I38/1000</f>
        <v>79.360399999999998</v>
      </c>
      <c r="AC22" s="68">
        <f>実質05!J38/1000</f>
        <v>38.5717</v>
      </c>
      <c r="AD22" s="68">
        <f>実質05!K38/1000</f>
        <v>-0.19469999999999998</v>
      </c>
      <c r="AE22" s="68">
        <f>実質05!M38/1000</f>
        <v>48.151699999999998</v>
      </c>
      <c r="AF22" s="68">
        <f>実質05!N38/1000</f>
        <v>49.637999999999998</v>
      </c>
    </row>
    <row r="23" spans="10:32">
      <c r="J23" t="str">
        <f t="shared" si="0"/>
        <v>00</v>
      </c>
      <c r="K23" s="59"/>
      <c r="L23" s="59"/>
      <c r="M23" s="59"/>
      <c r="N23" s="59"/>
      <c r="O23" s="60" t="s">
        <v>172</v>
      </c>
      <c r="P23" s="59"/>
      <c r="Q23" s="59"/>
      <c r="R23" s="60" t="s">
        <v>172</v>
      </c>
      <c r="S23" s="59"/>
      <c r="T23" s="59"/>
      <c r="V23">
        <f t="shared" si="1"/>
        <v>2000</v>
      </c>
      <c r="W23" s="68">
        <f>実質05!B39/1000</f>
        <v>474.84719999999999</v>
      </c>
      <c r="X23" s="68">
        <f>実質05!C39/1000</f>
        <v>274.36470000000003</v>
      </c>
      <c r="Y23" s="68">
        <f>実質05!F39/1000</f>
        <v>20.0246</v>
      </c>
      <c r="Z23" s="68">
        <f>実質05!G39/1000</f>
        <v>64.6738</v>
      </c>
      <c r="AA23" s="68">
        <f>実質05!H39/1000</f>
        <v>-0.43049999999999999</v>
      </c>
      <c r="AB23" s="68">
        <f>実質05!I39/1000</f>
        <v>82.990800000000007</v>
      </c>
      <c r="AC23" s="68">
        <f>実質05!J39/1000</f>
        <v>34.958500000000001</v>
      </c>
      <c r="AD23" s="68">
        <f>実質05!K39/1000</f>
        <v>2.2600000000000002E-2</v>
      </c>
      <c r="AE23" s="68">
        <f>実質05!M39/1000</f>
        <v>54.195800000000006</v>
      </c>
      <c r="AF23" s="68">
        <f>実質05!N39/1000</f>
        <v>54.931699999999999</v>
      </c>
    </row>
    <row r="24" spans="10:32">
      <c r="J24" t="str">
        <f t="shared" si="0"/>
        <v>01</v>
      </c>
      <c r="K24" s="59"/>
      <c r="L24" s="59"/>
      <c r="M24" s="59"/>
      <c r="N24" s="59"/>
      <c r="O24" s="60" t="s">
        <v>172</v>
      </c>
      <c r="P24" s="59"/>
      <c r="Q24" s="59"/>
      <c r="R24" s="60" t="s">
        <v>172</v>
      </c>
      <c r="S24" s="59"/>
      <c r="T24" s="59"/>
      <c r="V24">
        <f t="shared" si="1"/>
        <v>2001</v>
      </c>
      <c r="W24" s="68">
        <f>実質05!B40/1000</f>
        <v>476.5351</v>
      </c>
      <c r="X24" s="68">
        <f>実質05!C40/1000</f>
        <v>278.74529999999999</v>
      </c>
      <c r="Y24" s="68">
        <f>実質05!F40/1000</f>
        <v>19.023099999999999</v>
      </c>
      <c r="Z24" s="68">
        <f>実質05!G40/1000</f>
        <v>64.404200000000003</v>
      </c>
      <c r="AA24" s="68">
        <f>実質05!H40/1000</f>
        <v>0.23910000000000001</v>
      </c>
      <c r="AB24" s="68">
        <f>実質05!I40/1000</f>
        <v>86.456999999999994</v>
      </c>
      <c r="AC24" s="68">
        <f>実質05!J40/1000</f>
        <v>33.613</v>
      </c>
      <c r="AD24" s="68">
        <f>実質05!K40/1000</f>
        <v>-0.15190000000000001</v>
      </c>
      <c r="AE24" s="68">
        <f>実質05!M40/1000</f>
        <v>50.427800000000005</v>
      </c>
      <c r="AF24" s="68">
        <f>実質05!N40/1000</f>
        <v>55.416800000000002</v>
      </c>
    </row>
    <row r="25" spans="10:32">
      <c r="J25" t="str">
        <f t="shared" si="0"/>
        <v>02</v>
      </c>
      <c r="K25" s="59"/>
      <c r="L25" s="59"/>
      <c r="M25" s="59"/>
      <c r="N25" s="59"/>
      <c r="O25" s="60" t="s">
        <v>172</v>
      </c>
      <c r="P25" s="59"/>
      <c r="Q25" s="59"/>
      <c r="R25" s="60" t="s">
        <v>172</v>
      </c>
      <c r="S25" s="59"/>
      <c r="T25" s="59"/>
      <c r="V25">
        <f t="shared" si="1"/>
        <v>2002</v>
      </c>
      <c r="W25" s="68">
        <f>実質05!B41/1000</f>
        <v>477.91490000000005</v>
      </c>
      <c r="X25" s="68">
        <f>実質05!C41/1000</f>
        <v>282.07429999999999</v>
      </c>
      <c r="Y25" s="68">
        <f>実質05!F41/1000</f>
        <v>18.3705</v>
      </c>
      <c r="Z25" s="68">
        <f>実質05!G41/1000</f>
        <v>61.058699999999995</v>
      </c>
      <c r="AA25" s="68">
        <f>実質05!H41/1000</f>
        <v>-1.9982</v>
      </c>
      <c r="AB25" s="68">
        <f>実質05!I41/1000</f>
        <v>88.704399999999993</v>
      </c>
      <c r="AC25" s="68">
        <f>実質05!J41/1000</f>
        <v>31.889500000000002</v>
      </c>
      <c r="AD25" s="68">
        <f>実質05!K41/1000</f>
        <v>-0.11359999999999999</v>
      </c>
      <c r="AE25" s="68">
        <f>実質05!M41/1000</f>
        <v>54.409099999999995</v>
      </c>
      <c r="AF25" s="68">
        <f>実質05!N41/1000</f>
        <v>55.608499999999999</v>
      </c>
    </row>
    <row r="26" spans="10:32">
      <c r="J26" t="str">
        <f t="shared" si="0"/>
        <v>03</v>
      </c>
      <c r="K26" s="59"/>
      <c r="L26" s="59"/>
      <c r="M26" s="59"/>
      <c r="N26" s="59"/>
      <c r="O26" s="60" t="s">
        <v>172</v>
      </c>
      <c r="P26" s="59"/>
      <c r="Q26" s="59"/>
      <c r="R26" s="60" t="s">
        <v>172</v>
      </c>
      <c r="S26" s="59"/>
      <c r="T26" s="59"/>
      <c r="V26">
        <f t="shared" si="1"/>
        <v>2003</v>
      </c>
      <c r="W26" s="68">
        <f>実質05!B42/1000</f>
        <v>485.9683</v>
      </c>
      <c r="X26" s="68">
        <f>実質05!C42/1000</f>
        <v>283.47370000000001</v>
      </c>
      <c r="Y26" s="68">
        <f>実質05!F42/1000</f>
        <v>18.128599999999999</v>
      </c>
      <c r="Z26" s="68">
        <f>実質05!G42/1000</f>
        <v>64.065799999999996</v>
      </c>
      <c r="AA26" s="68">
        <f>実質05!H42/1000</f>
        <v>-0.2974</v>
      </c>
      <c r="AB26" s="68">
        <f>実質05!I42/1000</f>
        <v>90.368600000000001</v>
      </c>
      <c r="AC26" s="68">
        <f>実質05!J42/1000</f>
        <v>29.1313</v>
      </c>
      <c r="AD26" s="68">
        <f>実質05!K42/1000</f>
        <v>-0.1757</v>
      </c>
      <c r="AE26" s="68">
        <f>実質05!M42/1000</f>
        <v>59.567399999999999</v>
      </c>
      <c r="AF26" s="68">
        <f>実質05!N42/1000</f>
        <v>57.805</v>
      </c>
    </row>
    <row r="27" spans="10:32">
      <c r="J27" t="str">
        <f t="shared" si="0"/>
        <v>04</v>
      </c>
      <c r="K27" s="59"/>
      <c r="L27" s="59"/>
      <c r="M27" s="59"/>
      <c r="N27" s="59"/>
      <c r="O27" s="60" t="s">
        <v>172</v>
      </c>
      <c r="P27" s="59"/>
      <c r="Q27" s="59"/>
      <c r="R27" s="60" t="s">
        <v>172</v>
      </c>
      <c r="S27" s="59"/>
      <c r="T27" s="59"/>
      <c r="V27">
        <f t="shared" si="1"/>
        <v>2004</v>
      </c>
      <c r="W27" s="68">
        <f>実質05!B43/1000</f>
        <v>497.44069999999999</v>
      </c>
      <c r="X27" s="68">
        <f>実質05!C43/1000</f>
        <v>286.74180000000001</v>
      </c>
      <c r="Y27" s="68">
        <f>実質05!F43/1000</f>
        <v>18.441599999999998</v>
      </c>
      <c r="Z27" s="68">
        <f>実質05!G43/1000</f>
        <v>66.291800000000009</v>
      </c>
      <c r="AA27" s="68">
        <f>実質05!H43/1000</f>
        <v>2.0230000000000001</v>
      </c>
      <c r="AB27" s="68">
        <f>実質05!I43/1000</f>
        <v>91.744199999999992</v>
      </c>
      <c r="AC27" s="68">
        <f>実質05!J43/1000</f>
        <v>26.951799999999999</v>
      </c>
      <c r="AD27" s="68">
        <f>実質05!K43/1000</f>
        <v>-0.1231</v>
      </c>
      <c r="AE27" s="68">
        <f>実質05!M43/1000</f>
        <v>67.88839999999999</v>
      </c>
      <c r="AF27" s="68">
        <f>実質05!N43/1000</f>
        <v>62.398099999999999</v>
      </c>
    </row>
    <row r="28" spans="10:32">
      <c r="J28" t="str">
        <f t="shared" si="0"/>
        <v>05</v>
      </c>
      <c r="K28" s="59"/>
      <c r="L28" s="59"/>
      <c r="M28" s="59"/>
      <c r="N28" s="59"/>
      <c r="O28" s="60" t="s">
        <v>172</v>
      </c>
      <c r="P28" s="59"/>
      <c r="Q28" s="59"/>
      <c r="R28" s="60" t="s">
        <v>172</v>
      </c>
      <c r="S28" s="59"/>
      <c r="T28" s="59"/>
      <c r="V28">
        <f t="shared" si="1"/>
        <v>2005</v>
      </c>
      <c r="W28" s="68">
        <f>実質05!B44/1000</f>
        <v>503.92099999999999</v>
      </c>
      <c r="X28" s="68">
        <f>実質05!C44/1000</f>
        <v>291.13259999999997</v>
      </c>
      <c r="Y28" s="68">
        <f>実質05!F44/1000</f>
        <v>18.278299999999998</v>
      </c>
      <c r="Z28" s="68">
        <f>実質05!G44/1000</f>
        <v>70.069100000000006</v>
      </c>
      <c r="AA28" s="68">
        <f>実質05!H44/1000</f>
        <v>0.62239999999999995</v>
      </c>
      <c r="AB28" s="68">
        <f>実質05!I44/1000</f>
        <v>92.468100000000007</v>
      </c>
      <c r="AC28" s="68">
        <f>実質05!J44/1000</f>
        <v>24.226500000000001</v>
      </c>
      <c r="AD28" s="68">
        <f>実質05!K44/1000</f>
        <v>3.04E-2</v>
      </c>
      <c r="AE28" s="68">
        <f>実質05!M44/1000</f>
        <v>72.121899999999997</v>
      </c>
      <c r="AF28" s="68">
        <f>実質05!N44/1000</f>
        <v>65.028300000000002</v>
      </c>
    </row>
    <row r="29" spans="10:32">
      <c r="J29" t="str">
        <f t="shared" si="0"/>
        <v>06</v>
      </c>
      <c r="K29" s="59"/>
      <c r="L29" s="59"/>
      <c r="M29" s="59"/>
      <c r="N29" s="59"/>
      <c r="O29" s="60" t="s">
        <v>172</v>
      </c>
      <c r="P29" s="59"/>
      <c r="Q29" s="59"/>
      <c r="R29" s="60" t="s">
        <v>172</v>
      </c>
      <c r="S29" s="59"/>
      <c r="T29" s="59"/>
      <c r="V29">
        <f t="shared" si="1"/>
        <v>2006</v>
      </c>
      <c r="W29" s="68">
        <f>実質05!B45/1000</f>
        <v>512.45190000000002</v>
      </c>
      <c r="X29" s="68">
        <f>実質05!C45/1000</f>
        <v>294.34409999999997</v>
      </c>
      <c r="Y29" s="68">
        <f>実質05!F45/1000</f>
        <v>18.382300000000001</v>
      </c>
      <c r="Z29" s="68">
        <f>実質05!G45/1000</f>
        <v>72.887699999999995</v>
      </c>
      <c r="AA29" s="68">
        <f>実質05!H45/1000</f>
        <v>2.3E-3</v>
      </c>
      <c r="AB29" s="68">
        <f>実質05!I45/1000</f>
        <v>92.493399999999994</v>
      </c>
      <c r="AC29" s="68">
        <f>実質05!J45/1000</f>
        <v>23.002400000000002</v>
      </c>
      <c r="AD29" s="68">
        <f>実質05!K45/1000</f>
        <v>2.8199999999999999E-2</v>
      </c>
      <c r="AE29" s="68">
        <f>実質05!M45/1000</f>
        <v>79.286600000000007</v>
      </c>
      <c r="AF29" s="68">
        <f>実質05!N45/1000</f>
        <v>67.974899999999991</v>
      </c>
    </row>
    <row r="30" spans="10:32">
      <c r="J30" t="str">
        <f t="shared" si="0"/>
        <v>07</v>
      </c>
      <c r="K30" s="59"/>
      <c r="L30" s="59"/>
      <c r="M30" s="59"/>
      <c r="N30" s="59"/>
      <c r="O30" s="60" t="s">
        <v>172</v>
      </c>
      <c r="P30" s="59"/>
      <c r="Q30" s="59"/>
      <c r="R30" s="60" t="s">
        <v>172</v>
      </c>
      <c r="S30" s="59"/>
      <c r="T30" s="59"/>
      <c r="V30">
        <f t="shared" si="1"/>
        <v>2007</v>
      </c>
      <c r="W30" s="68">
        <f>実質05!B46/1000</f>
        <v>523.68579999999997</v>
      </c>
      <c r="X30" s="68">
        <f>実質05!C46/1000</f>
        <v>297.06329999999997</v>
      </c>
      <c r="Y30" s="68">
        <f>実質05!F46/1000</f>
        <v>16.573700000000002</v>
      </c>
      <c r="Z30" s="68">
        <f>実質05!G46/1000</f>
        <v>76.477500000000006</v>
      </c>
      <c r="AA30" s="68">
        <f>実質05!H46/1000</f>
        <v>1.6245999999999998</v>
      </c>
      <c r="AB30" s="68">
        <f>実質05!I46/1000</f>
        <v>93.5214</v>
      </c>
      <c r="AC30" s="68">
        <f>実質05!J46/1000</f>
        <v>21.635000000000002</v>
      </c>
      <c r="AD30" s="68">
        <f>実質05!K46/1000</f>
        <v>1.9E-3</v>
      </c>
      <c r="AE30" s="68">
        <f>実質05!M46/1000</f>
        <v>86.183999999999997</v>
      </c>
      <c r="AF30" s="68">
        <f>実質05!N46/1000</f>
        <v>69.554100000000005</v>
      </c>
    </row>
    <row r="31" spans="10:32">
      <c r="J31" t="str">
        <f t="shared" si="0"/>
        <v>08</v>
      </c>
      <c r="K31" s="59"/>
      <c r="L31" s="59"/>
      <c r="M31" s="59"/>
      <c r="N31" s="59"/>
      <c r="O31" s="60" t="s">
        <v>172</v>
      </c>
      <c r="P31" s="59"/>
      <c r="Q31" s="59"/>
      <c r="R31" s="60" t="s">
        <v>172</v>
      </c>
      <c r="S31" s="59"/>
      <c r="T31" s="59"/>
      <c r="V31">
        <f t="shared" si="1"/>
        <v>2008</v>
      </c>
      <c r="W31" s="68">
        <f>実質05!B47/1000</f>
        <v>518.23090000000002</v>
      </c>
      <c r="X31" s="68">
        <f>実質05!C47/1000</f>
        <v>294.31279999999998</v>
      </c>
      <c r="Y31" s="68">
        <f>実質05!F47/1000</f>
        <v>15.476700000000001</v>
      </c>
      <c r="Z31" s="68">
        <f>実質05!G47/1000</f>
        <v>74.507899999999992</v>
      </c>
      <c r="AA31" s="68">
        <f>実質05!H47/1000</f>
        <v>2.7395</v>
      </c>
      <c r="AB31" s="68">
        <f>実質05!I47/1000</f>
        <v>93.403399999999991</v>
      </c>
      <c r="AC31" s="68">
        <f>実質05!J47/1000</f>
        <v>20.032400000000003</v>
      </c>
      <c r="AD31" s="68">
        <f>実質05!K47/1000</f>
        <v>5.9299999999999999E-2</v>
      </c>
      <c r="AE31" s="68">
        <f>実質05!M47/1000</f>
        <v>87.405199999999994</v>
      </c>
      <c r="AF31" s="68">
        <f>実質05!N47/1000</f>
        <v>69.794699999999992</v>
      </c>
    </row>
    <row r="32" spans="10:32">
      <c r="J32" t="str">
        <f t="shared" si="0"/>
        <v>09</v>
      </c>
      <c r="K32" s="59"/>
      <c r="L32" s="59"/>
      <c r="M32" s="59"/>
      <c r="N32" s="59"/>
      <c r="O32" s="60" t="s">
        <v>172</v>
      </c>
      <c r="P32" s="59"/>
      <c r="Q32" s="59"/>
      <c r="R32" s="60" t="s">
        <v>172</v>
      </c>
      <c r="S32" s="59"/>
      <c r="T32" s="59"/>
      <c r="V32">
        <f t="shared" si="1"/>
        <v>2009</v>
      </c>
      <c r="W32" s="68">
        <f>実質05!B48/1000</f>
        <v>489.58840000000004</v>
      </c>
      <c r="X32" s="68">
        <f>実質05!C48/1000</f>
        <v>292.3417</v>
      </c>
      <c r="Y32" s="68">
        <f>実質05!F48/1000</f>
        <v>12.903600000000001</v>
      </c>
      <c r="Z32" s="68">
        <f>実質05!G48/1000</f>
        <v>63.8536</v>
      </c>
      <c r="AA32" s="68">
        <f>実質05!H48/1000</f>
        <v>-4.9276</v>
      </c>
      <c r="AB32" s="68">
        <f>実質05!I48/1000</f>
        <v>95.524899999999988</v>
      </c>
      <c r="AC32" s="68">
        <f>実質05!J48/1000</f>
        <v>21.435299999999998</v>
      </c>
      <c r="AD32" s="68">
        <f>実質05!K48/1000</f>
        <v>-3.6700000000000003E-2</v>
      </c>
      <c r="AE32" s="68">
        <f>実質05!M48/1000</f>
        <v>66.256899999999987</v>
      </c>
      <c r="AF32" s="68">
        <f>実質05!N48/1000</f>
        <v>58.828900000000004</v>
      </c>
    </row>
    <row r="33" spans="10:32">
      <c r="J33" t="str">
        <f t="shared" si="0"/>
        <v>10</v>
      </c>
      <c r="K33" s="59"/>
      <c r="L33" s="59"/>
      <c r="M33" s="59"/>
      <c r="N33" s="59"/>
      <c r="O33" s="60" t="s">
        <v>172</v>
      </c>
      <c r="P33" s="59"/>
      <c r="Q33" s="59"/>
      <c r="R33" s="60" t="s">
        <v>172</v>
      </c>
      <c r="S33" s="59"/>
      <c r="T33" s="59"/>
      <c r="V33">
        <f t="shared" si="1"/>
        <v>2010</v>
      </c>
      <c r="W33" s="68">
        <f>実質05!B49/1000</f>
        <v>512.36419999999998</v>
      </c>
      <c r="X33" s="68">
        <f>実質05!C49/1000</f>
        <v>300.43559999999997</v>
      </c>
      <c r="Y33" s="68">
        <f>実質05!F49/1000</f>
        <v>12.3255</v>
      </c>
      <c r="Z33" s="68">
        <f>実質05!G49/1000</f>
        <v>64.075299999999999</v>
      </c>
      <c r="AA33" s="68">
        <f>実質05!H49/1000</f>
        <v>-0.55210000000000004</v>
      </c>
      <c r="AB33" s="68">
        <f>実質05!I49/1000</f>
        <v>97.335100000000011</v>
      </c>
      <c r="AC33" s="68">
        <f>実質05!J49/1000</f>
        <v>21.575099999999999</v>
      </c>
      <c r="AD33" s="68">
        <f>実質05!K49/1000</f>
        <v>-6.3700000000000007E-2</v>
      </c>
      <c r="AE33" s="68">
        <f>実質05!M49/1000</f>
        <v>82.398899999999998</v>
      </c>
      <c r="AF33" s="68">
        <f>実質05!N49/1000</f>
        <v>65.338200000000001</v>
      </c>
    </row>
    <row r="34" spans="10:32">
      <c r="J34" t="str">
        <f t="shared" si="0"/>
        <v>11</v>
      </c>
      <c r="K34" s="59"/>
      <c r="L34" s="59"/>
      <c r="M34" s="59"/>
      <c r="N34" s="59"/>
      <c r="O34" s="60" t="s">
        <v>172</v>
      </c>
      <c r="P34" s="59"/>
      <c r="Q34" s="59"/>
      <c r="R34" s="60" t="s">
        <v>172</v>
      </c>
      <c r="S34" s="59"/>
      <c r="T34" s="59"/>
      <c r="V34">
        <f t="shared" si="1"/>
        <v>2011</v>
      </c>
      <c r="W34" s="68">
        <f>実質05!B50/1000</f>
        <v>510.0446</v>
      </c>
      <c r="X34" s="68">
        <f>実質05!C50/1000</f>
        <v>301.21899999999999</v>
      </c>
      <c r="Y34" s="68">
        <f>実質05!F50/1000</f>
        <v>12.9544</v>
      </c>
      <c r="Z34" s="68">
        <f>実質05!G50/1000</f>
        <v>66.698100000000011</v>
      </c>
      <c r="AA34" s="68">
        <f>実質05!H50/1000</f>
        <v>-1.8120000000000001</v>
      </c>
      <c r="AB34" s="68">
        <f>実質05!I50/1000</f>
        <v>98.536699999999996</v>
      </c>
      <c r="AC34" s="68">
        <f>実質05!J50/1000</f>
        <v>19.796900000000001</v>
      </c>
      <c r="AD34" s="68">
        <f>実質05!K50/1000</f>
        <v>9.1999999999999998E-3</v>
      </c>
      <c r="AE34" s="68">
        <f>実質05!M50/1000</f>
        <v>82.106300000000005</v>
      </c>
      <c r="AF34" s="68">
        <f>実質05!N50/1000</f>
        <v>69.198899999999995</v>
      </c>
    </row>
    <row r="35" spans="10:32">
      <c r="J35" t="str">
        <f t="shared" si="0"/>
        <v>12</v>
      </c>
      <c r="K35" s="59"/>
      <c r="L35" s="59"/>
      <c r="M35" s="59"/>
      <c r="N35" s="59"/>
      <c r="O35" s="60" t="s">
        <v>172</v>
      </c>
      <c r="P35" s="59"/>
      <c r="Q35" s="59"/>
      <c r="R35" s="60" t="s">
        <v>172</v>
      </c>
      <c r="S35" s="59"/>
      <c r="T35" s="59"/>
      <c r="V35">
        <f t="shared" si="1"/>
        <v>2012</v>
      </c>
      <c r="W35" s="68">
        <f>実質05!B51/1000</f>
        <v>518.98919999999998</v>
      </c>
      <c r="X35" s="68">
        <f>実質05!C51/1000</f>
        <v>308.07220000000001</v>
      </c>
      <c r="Y35" s="68">
        <f>実質05!F51/1000</f>
        <v>13.3726</v>
      </c>
      <c r="Z35" s="68">
        <f>実質05!G51/1000</f>
        <v>69.160899999999998</v>
      </c>
      <c r="AA35" s="68">
        <f>実質05!H51/1000</f>
        <v>-0.83129999999999993</v>
      </c>
      <c r="AB35" s="68">
        <f>実質05!I51/1000</f>
        <v>100.17989999999999</v>
      </c>
      <c r="AC35" s="68">
        <f>実質05!J51/1000</f>
        <v>20.322299999999998</v>
      </c>
      <c r="AD35" s="68">
        <f>実質05!K51/1000</f>
        <v>4.7000000000000002E-3</v>
      </c>
      <c r="AE35" s="68">
        <f>実質05!M51/1000</f>
        <v>81.957999999999998</v>
      </c>
      <c r="AF35" s="68">
        <f>実質05!N51/1000</f>
        <v>72.847200000000001</v>
      </c>
    </row>
    <row r="36" spans="10:32">
      <c r="J36" t="str">
        <f t="shared" ref="J36" si="2">RIGHT(V36,2)</f>
        <v>13</v>
      </c>
      <c r="K36" s="59"/>
      <c r="L36" s="59"/>
      <c r="M36" s="59"/>
      <c r="N36" s="59"/>
      <c r="O36" s="60" t="s">
        <v>105</v>
      </c>
      <c r="P36" s="59"/>
      <c r="Q36" s="59"/>
      <c r="R36" s="60" t="s">
        <v>105</v>
      </c>
      <c r="S36" s="59"/>
      <c r="T36" s="59"/>
      <c r="V36">
        <f t="shared" si="1"/>
        <v>2013</v>
      </c>
      <c r="W36" s="68">
        <f>実質05!B52/1000</f>
        <v>527.36199999999997</v>
      </c>
      <c r="X36" s="68">
        <f>実質05!C52/1000</f>
        <v>314.49470000000002</v>
      </c>
      <c r="Y36" s="68">
        <f>実質05!F52/1000</f>
        <v>14.539200000000001</v>
      </c>
      <c r="Z36" s="68">
        <f>実質05!G52/1000</f>
        <v>69.457700000000003</v>
      </c>
      <c r="AA36" s="68">
        <f>実質05!H52/1000</f>
        <v>-2.7376999999999998</v>
      </c>
      <c r="AB36" s="68">
        <f>実質05!I52/1000</f>
        <v>102.09569999999999</v>
      </c>
      <c r="AC36" s="68">
        <f>実質05!J52/1000</f>
        <v>21.949200000000001</v>
      </c>
      <c r="AD36" s="68">
        <f>実質05!K52/1000</f>
        <v>-4.1299999999999996E-2</v>
      </c>
      <c r="AE36" s="68">
        <f>実質05!M52/1000</f>
        <v>83.211199999999991</v>
      </c>
      <c r="AF36" s="68">
        <f>実質05!N52/1000</f>
        <v>75.100300000000004</v>
      </c>
    </row>
    <row r="37" spans="10:32">
      <c r="J37" t="str">
        <f t="shared" ref="J37" si="3">RIGHT(V37,2)</f>
        <v>14</v>
      </c>
      <c r="K37" s="59"/>
      <c r="L37" s="59"/>
      <c r="M37" s="59"/>
      <c r="N37" s="59"/>
      <c r="O37" s="60" t="s">
        <v>105</v>
      </c>
      <c r="P37" s="59"/>
      <c r="Q37" s="59"/>
      <c r="R37" s="60" t="s">
        <v>105</v>
      </c>
      <c r="S37" s="59"/>
      <c r="T37" s="59"/>
      <c r="V37">
        <f t="shared" si="1"/>
        <v>2014</v>
      </c>
      <c r="W37" s="68">
        <f>実質05!B53/1000</f>
        <v>527.22739999999999</v>
      </c>
      <c r="X37" s="68">
        <f>実質05!C53/1000</f>
        <v>310.8193</v>
      </c>
      <c r="Y37" s="68">
        <f>実質05!F53/1000</f>
        <v>13.7872</v>
      </c>
      <c r="Z37" s="68">
        <f>実質05!G53/1000</f>
        <v>72.285399999999996</v>
      </c>
      <c r="AA37" s="68">
        <f>実質05!H53/1000</f>
        <v>-2.4383000000000004</v>
      </c>
      <c r="AB37" s="68">
        <f>実質05!I53/1000</f>
        <v>102.42280000000001</v>
      </c>
      <c r="AC37" s="68">
        <f>実質05!J53/1000</f>
        <v>22.763300000000001</v>
      </c>
      <c r="AD37" s="68">
        <f>実質05!K53/1000</f>
        <v>4.3299999999999998E-2</v>
      </c>
      <c r="AE37" s="68">
        <f>実質05!M53/1000</f>
        <v>90.071899999999999</v>
      </c>
      <c r="AF37" s="68">
        <f>実質05!N53/1000</f>
        <v>80.5291</v>
      </c>
    </row>
    <row r="80" spans="1:6">
      <c r="A80" s="71"/>
      <c r="B80" s="72" t="str">
        <f>K3</f>
        <v>実質GDP</v>
      </c>
      <c r="C80" s="72" t="str">
        <f t="shared" ref="C80:F80" si="4">L3</f>
        <v>民間消費</v>
      </c>
      <c r="D80" s="72" t="str">
        <f t="shared" si="4"/>
        <v>住宅投資</v>
      </c>
      <c r="E80" s="72" t="str">
        <f t="shared" si="4"/>
        <v>設備投資</v>
      </c>
      <c r="F80" s="72" t="str">
        <f t="shared" si="4"/>
        <v>在庫投資</v>
      </c>
    </row>
    <row r="81" spans="1:6">
      <c r="A81" s="71" t="s">
        <v>181</v>
      </c>
      <c r="B81" s="73"/>
      <c r="C81" s="73"/>
      <c r="D81" s="73"/>
      <c r="E81" s="73"/>
      <c r="F81" s="74" t="s">
        <v>182</v>
      </c>
    </row>
    <row r="82" spans="1:6">
      <c r="A82" s="71" t="s">
        <v>183</v>
      </c>
      <c r="B82" s="75"/>
      <c r="C82" s="75"/>
      <c r="D82" s="75"/>
      <c r="E82" s="75"/>
      <c r="F82" s="74" t="s">
        <v>182</v>
      </c>
    </row>
    <row r="83" spans="1:6">
      <c r="A83" s="71" t="s">
        <v>184</v>
      </c>
      <c r="B83" s="73"/>
      <c r="C83" s="73"/>
      <c r="D83" s="73"/>
      <c r="E83" s="73"/>
      <c r="F83" s="74" t="s">
        <v>182</v>
      </c>
    </row>
    <row r="84" spans="1:6">
      <c r="A84" s="71" t="s">
        <v>185</v>
      </c>
      <c r="B84" s="76"/>
      <c r="C84" s="76"/>
      <c r="D84" s="76"/>
      <c r="E84" s="76"/>
      <c r="F84" s="74" t="s">
        <v>182</v>
      </c>
    </row>
    <row r="86" spans="1:6">
      <c r="A86" s="71"/>
      <c r="B86" s="72" t="str">
        <f>P3</f>
        <v>政府消費</v>
      </c>
      <c r="C86" s="72" t="str">
        <f t="shared" ref="C86:F86" si="5">Q3</f>
        <v>政府投資</v>
      </c>
      <c r="D86" s="72" t="str">
        <f t="shared" si="5"/>
        <v>政府在庫</v>
      </c>
      <c r="E86" s="72" t="str">
        <f t="shared" si="5"/>
        <v>輸出</v>
      </c>
      <c r="F86" s="72" t="str">
        <f t="shared" si="5"/>
        <v>輸入</v>
      </c>
    </row>
    <row r="87" spans="1:6">
      <c r="A87" s="71" t="s">
        <v>181</v>
      </c>
      <c r="B87" s="73"/>
      <c r="C87" s="73"/>
      <c r="D87" s="74" t="s">
        <v>182</v>
      </c>
      <c r="E87" s="73"/>
      <c r="F87" s="73"/>
    </row>
    <row r="88" spans="1:6">
      <c r="A88" s="71" t="s">
        <v>183</v>
      </c>
      <c r="B88" s="75"/>
      <c r="C88" s="75"/>
      <c r="D88" s="74" t="s">
        <v>182</v>
      </c>
      <c r="E88" s="75"/>
      <c r="F88" s="75"/>
    </row>
    <row r="89" spans="1:6">
      <c r="A89" s="71" t="s">
        <v>184</v>
      </c>
      <c r="B89" s="77"/>
      <c r="C89" s="77"/>
      <c r="D89" s="74" t="s">
        <v>182</v>
      </c>
      <c r="E89" s="77"/>
      <c r="F89" s="77"/>
    </row>
    <row r="90" spans="1:6">
      <c r="A90" s="71" t="s">
        <v>185</v>
      </c>
      <c r="B90" s="76"/>
      <c r="C90" s="76"/>
      <c r="D90" s="74" t="s">
        <v>182</v>
      </c>
      <c r="E90" s="76"/>
      <c r="F90" s="76"/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Normal="100" workbookViewId="0">
      <selection activeCell="G57" sqref="G57"/>
    </sheetView>
  </sheetViews>
  <sheetFormatPr defaultRowHeight="13.5"/>
  <cols>
    <col min="1" max="1" width="14.125" customWidth="1"/>
    <col min="2" max="6" width="10.875" customWidth="1"/>
    <col min="9" max="9" width="4.625" customWidth="1"/>
    <col min="25" max="25" width="10.25" bestFit="1" customWidth="1"/>
    <col min="26" max="32" width="10.25" customWidth="1"/>
  </cols>
  <sheetData>
    <row r="1" spans="9:38">
      <c r="I1" t="s">
        <v>84</v>
      </c>
      <c r="X1" t="s">
        <v>173</v>
      </c>
      <c r="AK1" s="39" t="s">
        <v>128</v>
      </c>
    </row>
    <row r="2" spans="9:38">
      <c r="Y2" t="s">
        <v>67</v>
      </c>
      <c r="Z2" t="s">
        <v>81</v>
      </c>
      <c r="AA2" t="s">
        <v>82</v>
      </c>
      <c r="AB2" t="s">
        <v>83</v>
      </c>
      <c r="AC2" t="s">
        <v>81</v>
      </c>
      <c r="AG2" t="s">
        <v>82</v>
      </c>
      <c r="AJ2" t="s">
        <v>83</v>
      </c>
    </row>
    <row r="3" spans="9:38">
      <c r="J3" t="s">
        <v>85</v>
      </c>
      <c r="K3" t="s">
        <v>111</v>
      </c>
      <c r="L3" t="s">
        <v>112</v>
      </c>
      <c r="M3" t="s">
        <v>113</v>
      </c>
      <c r="N3" t="s">
        <v>111</v>
      </c>
      <c r="R3" t="s">
        <v>112</v>
      </c>
      <c r="U3" t="s">
        <v>113</v>
      </c>
      <c r="AC3" t="s">
        <v>95</v>
      </c>
      <c r="AD3" t="s">
        <v>96</v>
      </c>
      <c r="AE3" t="s">
        <v>97</v>
      </c>
      <c r="AF3" t="s">
        <v>98</v>
      </c>
      <c r="AG3" t="s">
        <v>99</v>
      </c>
      <c r="AH3" t="s">
        <v>100</v>
      </c>
      <c r="AI3" t="s">
        <v>101</v>
      </c>
      <c r="AJ3" t="s">
        <v>102</v>
      </c>
      <c r="AK3" t="s">
        <v>103</v>
      </c>
    </row>
    <row r="4" spans="9:38">
      <c r="N4" t="s">
        <v>114</v>
      </c>
      <c r="O4" t="s">
        <v>115</v>
      </c>
      <c r="P4" t="s">
        <v>116</v>
      </c>
      <c r="Q4" t="s">
        <v>117</v>
      </c>
      <c r="R4" t="s">
        <v>118</v>
      </c>
      <c r="S4" t="s">
        <v>119</v>
      </c>
      <c r="T4" t="s">
        <v>120</v>
      </c>
      <c r="U4" t="s">
        <v>121</v>
      </c>
      <c r="V4" t="s">
        <v>122</v>
      </c>
      <c r="X4">
        <v>1980</v>
      </c>
      <c r="Y4" s="69">
        <f>実質05!B8/1000</f>
        <v>268.7627</v>
      </c>
      <c r="Z4" s="69">
        <f t="shared" ref="Z4:Z16" si="0">SUM(AC4:AF4)</f>
        <v>212.0882</v>
      </c>
      <c r="AA4" s="69">
        <f t="shared" ref="AA4:AA16" si="1">SUM(AG4:AI4)</f>
        <v>66.601399999999998</v>
      </c>
      <c r="AB4" s="69">
        <f t="shared" ref="AB4:AB16" si="2">AJ4-AK4</f>
        <v>-1.3367999999999967</v>
      </c>
      <c r="AC4" s="69">
        <f>実質05!C8/1000</f>
        <v>160.428</v>
      </c>
      <c r="AD4" s="69">
        <f>実質05!F8/1000</f>
        <v>18.462299999999999</v>
      </c>
      <c r="AE4" s="69">
        <f>実質05!G8/1000</f>
        <v>31.837299999999999</v>
      </c>
      <c r="AF4" s="69">
        <f>実質05!H8/1000</f>
        <v>1.3605999999999998</v>
      </c>
      <c r="AG4" s="69">
        <f>実質05!I8/1000</f>
        <v>42.138800000000003</v>
      </c>
      <c r="AH4" s="69">
        <f>実質05!J8/1000</f>
        <v>24.838900000000002</v>
      </c>
      <c r="AI4" s="69">
        <f>実質05!K8/1000</f>
        <v>-0.37630000000000002</v>
      </c>
      <c r="AJ4" s="69">
        <f>実質05!M8/1000</f>
        <v>19.773700000000002</v>
      </c>
      <c r="AK4" s="69">
        <f>実質05!N8/1000</f>
        <v>21.110499999999998</v>
      </c>
    </row>
    <row r="5" spans="9:38">
      <c r="I5" t="str">
        <f>RIGHT(X5,2)</f>
        <v>81</v>
      </c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1"/>
      <c r="X5">
        <f>X4+1</f>
        <v>1981</v>
      </c>
      <c r="Y5" s="69">
        <f>実質05!B9/1000</f>
        <v>280.77019999999999</v>
      </c>
      <c r="Z5" s="69">
        <f t="shared" si="0"/>
        <v>216.84200000000001</v>
      </c>
      <c r="AA5" s="69">
        <f t="shared" si="1"/>
        <v>70.036000000000001</v>
      </c>
      <c r="AB5" s="69">
        <f t="shared" si="2"/>
        <v>0.84869999999999735</v>
      </c>
      <c r="AC5" s="69">
        <f>実質05!C9/1000</f>
        <v>164.28989999999999</v>
      </c>
      <c r="AD5" s="69">
        <f>実質05!F9/1000</f>
        <v>17.9574</v>
      </c>
      <c r="AE5" s="69">
        <f>実質05!G9/1000</f>
        <v>33.304300000000005</v>
      </c>
      <c r="AF5" s="69">
        <f>実質05!H9/1000</f>
        <v>1.2904</v>
      </c>
      <c r="AG5" s="69">
        <f>実質05!I9/1000</f>
        <v>44.457300000000004</v>
      </c>
      <c r="AH5" s="69">
        <f>実質05!J9/1000</f>
        <v>25.800599999999999</v>
      </c>
      <c r="AI5" s="69">
        <f>実質05!K9/1000</f>
        <v>-0.22190000000000001</v>
      </c>
      <c r="AJ5" s="69">
        <f>実質05!M9/1000</f>
        <v>22.4101</v>
      </c>
      <c r="AK5" s="69">
        <f>実質05!N9/1000</f>
        <v>21.561400000000003</v>
      </c>
      <c r="AL5" s="1"/>
    </row>
    <row r="6" spans="9:38">
      <c r="I6" t="str">
        <f t="shared" ref="I6:I26" si="3">RIGHT(X6,2)</f>
        <v>82</v>
      </c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1"/>
      <c r="X6">
        <f t="shared" ref="X6:X35" si="4">X5+1</f>
        <v>1982</v>
      </c>
      <c r="Y6" s="69">
        <f>実質05!B10/1000</f>
        <v>290.80369999999999</v>
      </c>
      <c r="Z6" s="69">
        <f t="shared" si="0"/>
        <v>225.28539999999998</v>
      </c>
      <c r="AA6" s="69">
        <f t="shared" si="1"/>
        <v>71.260599999999997</v>
      </c>
      <c r="AB6" s="69">
        <f t="shared" si="2"/>
        <v>1.3129999999999988</v>
      </c>
      <c r="AC6" s="69">
        <f>実質05!C10/1000</f>
        <v>172.09189999999998</v>
      </c>
      <c r="AD6" s="69">
        <f>実質05!F10/1000</f>
        <v>17.743599999999997</v>
      </c>
      <c r="AE6" s="69">
        <f>実質05!G10/1000</f>
        <v>34.0291</v>
      </c>
      <c r="AF6" s="69">
        <f>実質05!H10/1000</f>
        <v>1.4208000000000001</v>
      </c>
      <c r="AG6" s="69">
        <f>実質05!I10/1000</f>
        <v>46.4527</v>
      </c>
      <c r="AH6" s="69">
        <f>実質05!J10/1000</f>
        <v>25.055499999999999</v>
      </c>
      <c r="AI6" s="69">
        <f>実質05!K10/1000</f>
        <v>-0.24759999999999999</v>
      </c>
      <c r="AJ6" s="69">
        <f>実質05!M10/1000</f>
        <v>22.730900000000002</v>
      </c>
      <c r="AK6" s="69">
        <f>実質05!N10/1000</f>
        <v>21.417900000000003</v>
      </c>
      <c r="AL6" s="1"/>
    </row>
    <row r="7" spans="9:38">
      <c r="I7" t="str">
        <f t="shared" si="3"/>
        <v>83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1"/>
      <c r="X7">
        <f t="shared" si="4"/>
        <v>1983</v>
      </c>
      <c r="Y7" s="69">
        <f>実質05!B11/1000</f>
        <v>299.65990000000005</v>
      </c>
      <c r="Z7" s="69">
        <f t="shared" si="0"/>
        <v>229.64119999999997</v>
      </c>
      <c r="AA7" s="69">
        <f t="shared" si="1"/>
        <v>73.505599999999987</v>
      </c>
      <c r="AB7" s="69">
        <f t="shared" si="2"/>
        <v>3.1783000000000001</v>
      </c>
      <c r="AC7" s="69">
        <f>実質05!C11/1000</f>
        <v>177.94279999999998</v>
      </c>
      <c r="AD7" s="69">
        <f>実質05!F11/1000</f>
        <v>16.895700000000001</v>
      </c>
      <c r="AE7" s="69">
        <f>実質05!G11/1000</f>
        <v>34.045699999999997</v>
      </c>
      <c r="AF7" s="69">
        <f>実質05!H11/1000</f>
        <v>0.75700000000000001</v>
      </c>
      <c r="AG7" s="69">
        <f>実質05!I11/1000</f>
        <v>49.081699999999998</v>
      </c>
      <c r="AH7" s="69">
        <f>実質05!J11/1000</f>
        <v>24.758800000000001</v>
      </c>
      <c r="AI7" s="69">
        <f>実質05!K11/1000</f>
        <v>-0.33489999999999998</v>
      </c>
      <c r="AJ7" s="69">
        <f>実質05!M11/1000</f>
        <v>23.8598</v>
      </c>
      <c r="AK7" s="69">
        <f>実質05!N11/1000</f>
        <v>20.6815</v>
      </c>
      <c r="AL7" s="1"/>
    </row>
    <row r="8" spans="9:38">
      <c r="I8" t="str">
        <f t="shared" si="3"/>
        <v>84</v>
      </c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1"/>
      <c r="X8">
        <f t="shared" si="4"/>
        <v>1984</v>
      </c>
      <c r="Y8" s="69">
        <f>実質05!B12/1000</f>
        <v>313.21940000000001</v>
      </c>
      <c r="Z8" s="69">
        <f t="shared" si="0"/>
        <v>238.36089999999999</v>
      </c>
      <c r="AA8" s="69">
        <f t="shared" si="1"/>
        <v>75.461200000000005</v>
      </c>
      <c r="AB8" s="69">
        <f t="shared" si="2"/>
        <v>4.652000000000001</v>
      </c>
      <c r="AC8" s="69">
        <f>実質05!C12/1000</f>
        <v>183.59520000000001</v>
      </c>
      <c r="AD8" s="69">
        <f>実質05!F12/1000</f>
        <v>16.462900000000001</v>
      </c>
      <c r="AE8" s="69">
        <f>実質05!G12/1000</f>
        <v>37.317599999999999</v>
      </c>
      <c r="AF8" s="69">
        <f>実質05!H12/1000</f>
        <v>0.98520000000000008</v>
      </c>
      <c r="AG8" s="69">
        <f>実質05!I12/1000</f>
        <v>50.741199999999999</v>
      </c>
      <c r="AH8" s="69">
        <f>実質05!J12/1000</f>
        <v>24.547400000000003</v>
      </c>
      <c r="AI8" s="69">
        <f>実質05!K12/1000</f>
        <v>0.1726</v>
      </c>
      <c r="AJ8" s="69">
        <f>実質05!M12/1000</f>
        <v>27.513500000000001</v>
      </c>
      <c r="AK8" s="69">
        <f>実質05!N12/1000</f>
        <v>22.861499999999999</v>
      </c>
      <c r="AL8" s="1"/>
    </row>
    <row r="9" spans="9:38">
      <c r="I9" t="str">
        <f t="shared" si="3"/>
        <v>85</v>
      </c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1"/>
      <c r="X9">
        <f t="shared" si="4"/>
        <v>1985</v>
      </c>
      <c r="Y9" s="69">
        <f>実質05!B13/1000</f>
        <v>332.54199999999997</v>
      </c>
      <c r="Z9" s="69">
        <f t="shared" si="0"/>
        <v>252.624</v>
      </c>
      <c r="AA9" s="69">
        <f t="shared" si="1"/>
        <v>75.63239999999999</v>
      </c>
      <c r="AB9" s="69">
        <f t="shared" si="2"/>
        <v>6.7136999999999993</v>
      </c>
      <c r="AC9" s="69">
        <f>実質05!C13/1000</f>
        <v>190.97289999999998</v>
      </c>
      <c r="AD9" s="69">
        <f>実質05!F13/1000</f>
        <v>16.921599999999998</v>
      </c>
      <c r="AE9" s="69">
        <f>実質05!G13/1000</f>
        <v>43.006800000000005</v>
      </c>
      <c r="AF9" s="69">
        <f>実質05!H13/1000</f>
        <v>1.7227000000000001</v>
      </c>
      <c r="AG9" s="69">
        <f>実質05!I13/1000</f>
        <v>51.513199999999998</v>
      </c>
      <c r="AH9" s="69">
        <f>実質05!J13/1000</f>
        <v>24.021799999999999</v>
      </c>
      <c r="AI9" s="69">
        <f>実質05!K13/1000</f>
        <v>9.74E-2</v>
      </c>
      <c r="AJ9" s="69">
        <f>実質05!M13/1000</f>
        <v>28.9617</v>
      </c>
      <c r="AK9" s="69">
        <f>実質05!N13/1000</f>
        <v>22.248000000000001</v>
      </c>
      <c r="AL9" s="1"/>
    </row>
    <row r="10" spans="9:38">
      <c r="I10" t="str">
        <f t="shared" si="3"/>
        <v>86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1"/>
      <c r="X10">
        <f t="shared" si="4"/>
        <v>1986</v>
      </c>
      <c r="Y10" s="69">
        <f>実質05!B14/1000</f>
        <v>343.10559999999998</v>
      </c>
      <c r="Z10" s="69">
        <f t="shared" si="0"/>
        <v>263.63469999999995</v>
      </c>
      <c r="AA10" s="69">
        <f t="shared" si="1"/>
        <v>78.946700000000007</v>
      </c>
      <c r="AB10" s="69">
        <f t="shared" si="2"/>
        <v>4.3923999999999985</v>
      </c>
      <c r="AC10" s="69">
        <f>実質05!C14/1000</f>
        <v>198.15429999999998</v>
      </c>
      <c r="AD10" s="69">
        <f>実質05!F14/1000</f>
        <v>18.0871</v>
      </c>
      <c r="AE10" s="69">
        <f>実質05!G14/1000</f>
        <v>45.347099999999998</v>
      </c>
      <c r="AF10" s="69">
        <f>実質05!H14/1000</f>
        <v>2.0462000000000002</v>
      </c>
      <c r="AG10" s="69">
        <f>実質05!I14/1000</f>
        <v>53.264600000000002</v>
      </c>
      <c r="AH10" s="69">
        <f>実質05!J14/1000</f>
        <v>25.4162</v>
      </c>
      <c r="AI10" s="69">
        <f>実質05!K14/1000</f>
        <v>0.26589999999999997</v>
      </c>
      <c r="AJ10" s="69">
        <f>実質05!M14/1000</f>
        <v>27.4863</v>
      </c>
      <c r="AK10" s="69">
        <f>実質05!N14/1000</f>
        <v>23.093900000000001</v>
      </c>
      <c r="AL10" s="1"/>
    </row>
    <row r="11" spans="9:38">
      <c r="I11" t="str">
        <f t="shared" si="3"/>
        <v>87</v>
      </c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1"/>
      <c r="X11">
        <f t="shared" si="4"/>
        <v>1987</v>
      </c>
      <c r="Y11" s="69">
        <f>実質05!B15/1000</f>
        <v>356.93420000000003</v>
      </c>
      <c r="Z11" s="69">
        <f t="shared" si="0"/>
        <v>277.61710000000005</v>
      </c>
      <c r="AA11" s="69">
        <f t="shared" si="1"/>
        <v>82.151699999999991</v>
      </c>
      <c r="AB11" s="69">
        <f t="shared" si="2"/>
        <v>2.2498000000000005</v>
      </c>
      <c r="AC11" s="69">
        <f>実質05!C15/1000</f>
        <v>206.92160000000001</v>
      </c>
      <c r="AD11" s="69">
        <f>実質05!F15/1000</f>
        <v>21.7896</v>
      </c>
      <c r="AE11" s="69">
        <f>実質05!G15/1000</f>
        <v>47.5837</v>
      </c>
      <c r="AF11" s="69">
        <f>実質05!H15/1000</f>
        <v>1.3222</v>
      </c>
      <c r="AG11" s="69">
        <f>実質05!I15/1000</f>
        <v>55.335900000000002</v>
      </c>
      <c r="AH11" s="69">
        <f>実質05!J15/1000</f>
        <v>27.098099999999999</v>
      </c>
      <c r="AI11" s="69">
        <f>実質05!K15/1000</f>
        <v>-0.2823</v>
      </c>
      <c r="AJ11" s="69">
        <f>実質05!M15/1000</f>
        <v>27.469000000000001</v>
      </c>
      <c r="AK11" s="69">
        <f>実質05!N15/1000</f>
        <v>25.219200000000001</v>
      </c>
      <c r="AL11" s="1"/>
    </row>
    <row r="12" spans="9:38">
      <c r="I12" t="str">
        <f t="shared" si="3"/>
        <v>88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1"/>
      <c r="X12">
        <f t="shared" si="4"/>
        <v>1988</v>
      </c>
      <c r="Y12" s="69">
        <f>実質05!B16/1000</f>
        <v>382.24170000000004</v>
      </c>
      <c r="Z12" s="69">
        <f t="shared" si="0"/>
        <v>300.86830000000003</v>
      </c>
      <c r="AA12" s="69">
        <f t="shared" si="1"/>
        <v>85.534800000000004</v>
      </c>
      <c r="AB12" s="69">
        <f t="shared" si="2"/>
        <v>-0.63410000000000011</v>
      </c>
      <c r="AC12" s="69">
        <f>実質05!C16/1000</f>
        <v>217.7895</v>
      </c>
      <c r="AD12" s="69">
        <f>実質05!F16/1000</f>
        <v>24.616400000000002</v>
      </c>
      <c r="AE12" s="69">
        <f>実質05!G16/1000</f>
        <v>55.538599999999995</v>
      </c>
      <c r="AF12" s="69">
        <f>実質05!H16/1000</f>
        <v>2.9238000000000004</v>
      </c>
      <c r="AG12" s="69">
        <f>実質05!I16/1000</f>
        <v>57.523000000000003</v>
      </c>
      <c r="AH12" s="69">
        <f>実質05!J16/1000</f>
        <v>28.667900000000003</v>
      </c>
      <c r="AI12" s="69">
        <f>実質05!K16/1000</f>
        <v>-0.65610000000000002</v>
      </c>
      <c r="AJ12" s="69">
        <f>実質05!M16/1000</f>
        <v>29.3154</v>
      </c>
      <c r="AK12" s="69">
        <f>実質05!N16/1000</f>
        <v>29.9495</v>
      </c>
      <c r="AL12" s="1"/>
    </row>
    <row r="13" spans="9:38">
      <c r="I13" t="str">
        <f t="shared" si="3"/>
        <v>89</v>
      </c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1"/>
      <c r="X13">
        <f t="shared" si="4"/>
        <v>1989</v>
      </c>
      <c r="Y13" s="69">
        <f>実質05!B17/1000</f>
        <v>402.95650000000001</v>
      </c>
      <c r="Z13" s="69">
        <f t="shared" si="0"/>
        <v>320.86590000000001</v>
      </c>
      <c r="AA13" s="69">
        <f t="shared" si="1"/>
        <v>87.251199999999997</v>
      </c>
      <c r="AB13" s="69">
        <f t="shared" si="2"/>
        <v>-3.2443999999999917</v>
      </c>
      <c r="AC13" s="69">
        <f>実質05!C17/1000</f>
        <v>228.69149999999999</v>
      </c>
      <c r="AD13" s="69">
        <f>実質05!F17/1000</f>
        <v>24.328599999999998</v>
      </c>
      <c r="AE13" s="69">
        <f>実質05!G17/1000</f>
        <v>64.9315</v>
      </c>
      <c r="AF13" s="69">
        <f>実質05!H17/1000</f>
        <v>2.9143000000000003</v>
      </c>
      <c r="AG13" s="69">
        <f>実質05!I17/1000</f>
        <v>59.200099999999999</v>
      </c>
      <c r="AH13" s="69">
        <f>実質05!J17/1000</f>
        <v>28.384700000000002</v>
      </c>
      <c r="AI13" s="69">
        <f>実質05!K17/1000</f>
        <v>-0.33360000000000001</v>
      </c>
      <c r="AJ13" s="69">
        <f>実質05!M17/1000</f>
        <v>32.100700000000003</v>
      </c>
      <c r="AK13" s="69">
        <f>実質05!N17/1000</f>
        <v>35.345099999999995</v>
      </c>
      <c r="AL13" s="1"/>
    </row>
    <row r="14" spans="9:38">
      <c r="I14" t="str">
        <f t="shared" si="3"/>
        <v>90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1"/>
      <c r="X14">
        <f t="shared" si="4"/>
        <v>1990</v>
      </c>
      <c r="Y14" s="69">
        <f>実質05!B18/1000</f>
        <v>424.15259999999995</v>
      </c>
      <c r="Z14" s="69">
        <f t="shared" si="0"/>
        <v>338.28419999999994</v>
      </c>
      <c r="AA14" s="69">
        <f t="shared" si="1"/>
        <v>91.5702</v>
      </c>
      <c r="AB14" s="69">
        <f t="shared" si="2"/>
        <v>-3.7760000000000034</v>
      </c>
      <c r="AC14" s="69">
        <f>実質05!C18/1000</f>
        <v>240.21779999999998</v>
      </c>
      <c r="AD14" s="69">
        <f>実質05!F18/1000</f>
        <v>25.326000000000001</v>
      </c>
      <c r="AE14" s="69">
        <f>実質05!G18/1000</f>
        <v>70.7958</v>
      </c>
      <c r="AF14" s="69">
        <f>実質05!H18/1000</f>
        <v>1.9445999999999999</v>
      </c>
      <c r="AG14" s="69">
        <f>実質05!I18/1000</f>
        <v>61.186</v>
      </c>
      <c r="AH14" s="69">
        <f>実質05!J18/1000</f>
        <v>30.261099999999999</v>
      </c>
      <c r="AI14" s="69">
        <f>実質05!K18/1000</f>
        <v>0.1231</v>
      </c>
      <c r="AJ14" s="69">
        <f>実質05!M18/1000</f>
        <v>34.4574</v>
      </c>
      <c r="AK14" s="69">
        <f>実質05!N18/1000</f>
        <v>38.233400000000003</v>
      </c>
      <c r="AL14" s="1"/>
    </row>
    <row r="15" spans="9:38">
      <c r="I15" t="str">
        <f t="shared" si="3"/>
        <v>91</v>
      </c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1"/>
      <c r="X15">
        <f t="shared" si="4"/>
        <v>1991</v>
      </c>
      <c r="Y15" s="69">
        <f>実質05!B19/1000</f>
        <v>438.72199999999998</v>
      </c>
      <c r="Z15" s="69">
        <f t="shared" si="0"/>
        <v>346.6241</v>
      </c>
      <c r="AA15" s="69">
        <f t="shared" si="1"/>
        <v>94.073800000000006</v>
      </c>
      <c r="AB15" s="69">
        <f t="shared" si="2"/>
        <v>-1.3294000000000068</v>
      </c>
      <c r="AC15" s="69">
        <f>実質05!C19/1000</f>
        <v>245.6103</v>
      </c>
      <c r="AD15" s="69">
        <f>実質05!F19/1000</f>
        <v>23.992699999999999</v>
      </c>
      <c r="AE15" s="69">
        <f>実質05!G19/1000</f>
        <v>74.275999999999996</v>
      </c>
      <c r="AF15" s="69">
        <f>実質05!H19/1000</f>
        <v>2.7450999999999999</v>
      </c>
      <c r="AG15" s="69">
        <f>実質05!I19/1000</f>
        <v>63.666599999999995</v>
      </c>
      <c r="AH15" s="69">
        <f>実質05!J19/1000</f>
        <v>30.9695</v>
      </c>
      <c r="AI15" s="69">
        <f>実質05!K19/1000</f>
        <v>-0.56229999999999991</v>
      </c>
      <c r="AJ15" s="69">
        <f>実質05!M19/1000</f>
        <v>36.298199999999994</v>
      </c>
      <c r="AK15" s="69">
        <f>実質05!N19/1000</f>
        <v>37.627600000000001</v>
      </c>
      <c r="AL15" s="1"/>
    </row>
    <row r="16" spans="9:38">
      <c r="I16" t="str">
        <f t="shared" si="3"/>
        <v>92</v>
      </c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1"/>
      <c r="X16">
        <f t="shared" si="4"/>
        <v>1992</v>
      </c>
      <c r="Y16" s="69">
        <f>実質05!B20/1000</f>
        <v>442.55670000000003</v>
      </c>
      <c r="Z16" s="69">
        <f t="shared" si="0"/>
        <v>343.28449999999998</v>
      </c>
      <c r="AA16" s="69">
        <f t="shared" si="1"/>
        <v>100.7188</v>
      </c>
      <c r="AB16" s="69">
        <f t="shared" si="2"/>
        <v>0.81499999999999773</v>
      </c>
      <c r="AC16" s="69">
        <f>実質05!C20/1000</f>
        <v>250.86520000000002</v>
      </c>
      <c r="AD16" s="69">
        <f>実質05!F20/1000</f>
        <v>22.627700000000001</v>
      </c>
      <c r="AE16" s="69">
        <f>実質05!G20/1000</f>
        <v>68.826399999999992</v>
      </c>
      <c r="AF16" s="69">
        <f>実質05!H20/1000</f>
        <v>0.96520000000000006</v>
      </c>
      <c r="AG16" s="69">
        <f>実質05!I20/1000</f>
        <v>65.358599999999996</v>
      </c>
      <c r="AH16" s="69">
        <f>実質05!J20/1000</f>
        <v>35.565199999999997</v>
      </c>
      <c r="AI16" s="69">
        <f>実質05!K20/1000</f>
        <v>-0.20499999999999999</v>
      </c>
      <c r="AJ16" s="69">
        <f>実質05!M20/1000</f>
        <v>37.960699999999996</v>
      </c>
      <c r="AK16" s="69">
        <f>実質05!N20/1000</f>
        <v>37.145699999999998</v>
      </c>
      <c r="AL16" s="1"/>
    </row>
    <row r="17" spans="9:38">
      <c r="I17" t="str">
        <f t="shared" si="3"/>
        <v>93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"/>
      <c r="X17">
        <f t="shared" si="4"/>
        <v>1993</v>
      </c>
      <c r="Y17" s="69">
        <f>実質05!B21/1000</f>
        <v>443.44380000000001</v>
      </c>
      <c r="Z17" s="69">
        <f>SUM(AC17:AF17)</f>
        <v>339.06759999999997</v>
      </c>
      <c r="AA17" s="69">
        <f>SUM(AG17:AI17)</f>
        <v>106.94489999999999</v>
      </c>
      <c r="AB17" s="69">
        <f>AJ17-AK17</f>
        <v>1.2880000000000038</v>
      </c>
      <c r="AC17" s="69">
        <f>実質05!C21/1000</f>
        <v>253.6164</v>
      </c>
      <c r="AD17" s="69">
        <f>実質05!F21/1000</f>
        <v>22.9712</v>
      </c>
      <c r="AE17" s="69">
        <f>実質05!G21/1000</f>
        <v>62.156999999999996</v>
      </c>
      <c r="AF17" s="69">
        <f>実質05!H21/1000</f>
        <v>0.32300000000000001</v>
      </c>
      <c r="AG17" s="69">
        <f>実質05!I21/1000</f>
        <v>67.511600000000001</v>
      </c>
      <c r="AH17" s="69">
        <f>実質05!J21/1000</f>
        <v>39.389699999999998</v>
      </c>
      <c r="AI17" s="69">
        <f>実質05!K21/1000</f>
        <v>4.36E-2</v>
      </c>
      <c r="AJ17" s="69">
        <f>実質05!M21/1000</f>
        <v>38.187400000000004</v>
      </c>
      <c r="AK17" s="69">
        <f>実質05!N21/1000</f>
        <v>36.8994</v>
      </c>
      <c r="AL17" s="1"/>
    </row>
    <row r="18" spans="9:38">
      <c r="I18" t="str">
        <f t="shared" si="3"/>
        <v>94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"/>
      <c r="X18">
        <f t="shared" si="4"/>
        <v>1994</v>
      </c>
      <c r="Y18" s="69">
        <f>実質05!B33/1000</f>
        <v>446.7799</v>
      </c>
      <c r="Z18" s="69">
        <f t="shared" ref="Z18" si="5">SUM(AC18:AF18)</f>
        <v>341.82160000000005</v>
      </c>
      <c r="AA18" s="69">
        <f t="shared" ref="AA18" si="6">SUM(AG18:AI18)</f>
        <v>109.6187</v>
      </c>
      <c r="AB18" s="69">
        <f t="shared" ref="AB18" si="7">AJ18-AK18</f>
        <v>-0.25870000000000459</v>
      </c>
      <c r="AC18" s="69">
        <f>実質05!C33/1000</f>
        <v>259.35250000000002</v>
      </c>
      <c r="AD18" s="69">
        <f>実質05!F33/1000</f>
        <v>24.7133</v>
      </c>
      <c r="AE18" s="69">
        <f>実質05!G33/1000</f>
        <v>58.366399999999999</v>
      </c>
      <c r="AF18" s="69">
        <f>実質05!H33/1000</f>
        <v>-0.61060000000000003</v>
      </c>
      <c r="AG18" s="69">
        <f>実質05!I33/1000</f>
        <v>69.822600000000008</v>
      </c>
      <c r="AH18" s="69">
        <f>実質05!J33/1000</f>
        <v>39.871699999999997</v>
      </c>
      <c r="AI18" s="69">
        <f>実質05!K33/1000</f>
        <v>-7.5600000000000001E-2</v>
      </c>
      <c r="AJ18" s="69">
        <f>実質05!M33/1000</f>
        <v>39.683199999999999</v>
      </c>
      <c r="AK18" s="69">
        <f>実質05!N33/1000</f>
        <v>39.941900000000004</v>
      </c>
      <c r="AL18" s="1"/>
    </row>
    <row r="19" spans="9:38">
      <c r="I19" t="str">
        <f t="shared" si="3"/>
        <v>95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1"/>
      <c r="X19">
        <f t="shared" si="4"/>
        <v>1995</v>
      </c>
      <c r="Y19" s="69">
        <f>実質05!B34/1000</f>
        <v>455.4579</v>
      </c>
      <c r="Z19" s="69">
        <f t="shared" ref="Z19:Z36" si="8">SUM(AC19:AF19)</f>
        <v>349.22999999999996</v>
      </c>
      <c r="AA19" s="69">
        <f t="shared" ref="AA19:AA36" si="9">SUM(AG19:AI19)</f>
        <v>112.30759999999999</v>
      </c>
      <c r="AB19" s="69">
        <f t="shared" ref="AB19:AB36" si="10">AJ19-AK19</f>
        <v>-3.1509</v>
      </c>
      <c r="AC19" s="69">
        <f>実質05!C34/1000</f>
        <v>263.6866</v>
      </c>
      <c r="AD19" s="69">
        <f>実質05!F34/1000</f>
        <v>23.538700000000002</v>
      </c>
      <c r="AE19" s="69">
        <f>実質05!G34/1000</f>
        <v>60.304199999999994</v>
      </c>
      <c r="AF19" s="69">
        <f>実質05!H34/1000</f>
        <v>1.7004999999999999</v>
      </c>
      <c r="AG19" s="69">
        <f>実質05!I34/1000</f>
        <v>72.854399999999998</v>
      </c>
      <c r="AH19" s="69">
        <f>実質05!J34/1000</f>
        <v>39.844699999999996</v>
      </c>
      <c r="AI19" s="69">
        <f>実質05!K34/1000</f>
        <v>-0.39150000000000001</v>
      </c>
      <c r="AJ19" s="69">
        <f>実質05!M34/1000</f>
        <v>41.342400000000005</v>
      </c>
      <c r="AK19" s="69">
        <f>実質05!N34/1000</f>
        <v>44.493300000000005</v>
      </c>
      <c r="AL19" s="1"/>
    </row>
    <row r="20" spans="9:38">
      <c r="I20" t="str">
        <f t="shared" si="3"/>
        <v>96</v>
      </c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1"/>
      <c r="X20">
        <f t="shared" si="4"/>
        <v>1996</v>
      </c>
      <c r="Y20" s="69">
        <f>実質05!B35/1000</f>
        <v>467.34559999999999</v>
      </c>
      <c r="Z20" s="69">
        <f t="shared" si="8"/>
        <v>359.66800000000001</v>
      </c>
      <c r="AA20" s="69">
        <f t="shared" si="9"/>
        <v>117.0271</v>
      </c>
      <c r="AB20" s="69">
        <f t="shared" si="10"/>
        <v>-7.0872999999999919</v>
      </c>
      <c r="AC20" s="69">
        <f>実質05!C35/1000</f>
        <v>269.73590000000002</v>
      </c>
      <c r="AD20" s="69">
        <f>実質05!F35/1000</f>
        <v>26.296099999999999</v>
      </c>
      <c r="AE20" s="69">
        <f>実質05!G35/1000</f>
        <v>61.340400000000002</v>
      </c>
      <c r="AF20" s="69">
        <f>実質05!H35/1000</f>
        <v>2.2955999999999999</v>
      </c>
      <c r="AG20" s="69">
        <f>実質05!I35/1000</f>
        <v>75.044600000000003</v>
      </c>
      <c r="AH20" s="69">
        <f>実質05!J35/1000</f>
        <v>41.993400000000001</v>
      </c>
      <c r="AI20" s="69">
        <f>実質05!K35/1000</f>
        <v>-1.09E-2</v>
      </c>
      <c r="AJ20" s="69">
        <f>実質05!M35/1000</f>
        <v>43.772800000000004</v>
      </c>
      <c r="AK20" s="69">
        <f>実質05!N35/1000</f>
        <v>50.860099999999996</v>
      </c>
      <c r="AL20" s="1"/>
    </row>
    <row r="21" spans="9:38">
      <c r="I21" t="str">
        <f t="shared" si="3"/>
        <v>97</v>
      </c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1"/>
      <c r="X21">
        <f t="shared" si="4"/>
        <v>1997</v>
      </c>
      <c r="Y21" s="69">
        <f>実質05!B36/1000</f>
        <v>474.80270000000002</v>
      </c>
      <c r="Z21" s="69">
        <f t="shared" si="8"/>
        <v>364.60669999999999</v>
      </c>
      <c r="AA21" s="69">
        <f t="shared" si="9"/>
        <v>114.39750000000001</v>
      </c>
      <c r="AB21" s="69">
        <f t="shared" si="10"/>
        <v>-2.8659000000000034</v>
      </c>
      <c r="AC21" s="69">
        <f>実質05!C36/1000</f>
        <v>272.1155</v>
      </c>
      <c r="AD21" s="69">
        <f>実質05!F36/1000</f>
        <v>23.0947</v>
      </c>
      <c r="AE21" s="69">
        <f>実質05!G36/1000</f>
        <v>66.778600000000012</v>
      </c>
      <c r="AF21" s="69">
        <f>実質05!H36/1000</f>
        <v>2.6179000000000001</v>
      </c>
      <c r="AG21" s="69">
        <f>実質05!I36/1000</f>
        <v>75.618800000000007</v>
      </c>
      <c r="AH21" s="69">
        <f>実質05!J36/1000</f>
        <v>38.875300000000003</v>
      </c>
      <c r="AI21" s="69">
        <f>実質05!K36/1000</f>
        <v>-9.6599999999999991E-2</v>
      </c>
      <c r="AJ21" s="69">
        <f>実質05!M36/1000</f>
        <v>48.6235</v>
      </c>
      <c r="AK21" s="69">
        <f>実質05!N36/1000</f>
        <v>51.489400000000003</v>
      </c>
      <c r="AL21" s="1"/>
    </row>
    <row r="22" spans="9:38">
      <c r="I22" t="str">
        <f t="shared" si="3"/>
        <v>98</v>
      </c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1"/>
      <c r="X22">
        <f t="shared" si="4"/>
        <v>1998</v>
      </c>
      <c r="Y22" s="69">
        <f>実質05!B37/1000</f>
        <v>465.29169999999999</v>
      </c>
      <c r="Z22" s="69">
        <f t="shared" si="8"/>
        <v>354.47040000000004</v>
      </c>
      <c r="AA22" s="69">
        <f t="shared" si="9"/>
        <v>113.4084</v>
      </c>
      <c r="AB22" s="69">
        <f t="shared" si="10"/>
        <v>-0.74960000000000804</v>
      </c>
      <c r="AC22" s="69">
        <f>実質05!C37/1000</f>
        <v>270.06079999999997</v>
      </c>
      <c r="AD22" s="69">
        <f>実質05!F37/1000</f>
        <v>19.850000000000001</v>
      </c>
      <c r="AE22" s="69">
        <f>実質05!G37/1000</f>
        <v>62.936500000000002</v>
      </c>
      <c r="AF22" s="69">
        <f>実質05!H37/1000</f>
        <v>1.6231</v>
      </c>
      <c r="AG22" s="69">
        <f>実質05!I37/1000</f>
        <v>76.555700000000002</v>
      </c>
      <c r="AH22" s="69">
        <f>実質05!J37/1000</f>
        <v>36.987300000000005</v>
      </c>
      <c r="AI22" s="69">
        <f>実質05!K37/1000</f>
        <v>-0.1346</v>
      </c>
      <c r="AJ22" s="69">
        <f>実質05!M37/1000</f>
        <v>47.299699999999994</v>
      </c>
      <c r="AK22" s="69">
        <f>実質05!N37/1000</f>
        <v>48.049300000000002</v>
      </c>
      <c r="AL22" s="1"/>
    </row>
    <row r="23" spans="9:38">
      <c r="I23" t="str">
        <f t="shared" si="3"/>
        <v>99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1"/>
      <c r="X23">
        <f t="shared" si="4"/>
        <v>1999</v>
      </c>
      <c r="Y23" s="69">
        <f>実質05!B38/1000</f>
        <v>464.36420000000004</v>
      </c>
      <c r="Z23" s="69">
        <f t="shared" si="8"/>
        <v>350.21629999999993</v>
      </c>
      <c r="AA23" s="69">
        <f t="shared" si="9"/>
        <v>117.73739999999999</v>
      </c>
      <c r="AB23" s="69">
        <f t="shared" si="10"/>
        <v>-1.4863</v>
      </c>
      <c r="AC23" s="69">
        <f>実質05!C38/1000</f>
        <v>273.25559999999996</v>
      </c>
      <c r="AD23" s="69">
        <f>実質05!F38/1000</f>
        <v>19.858400000000003</v>
      </c>
      <c r="AE23" s="69">
        <f>実質05!G38/1000</f>
        <v>60.751899999999999</v>
      </c>
      <c r="AF23" s="69">
        <f>実質05!H38/1000</f>
        <v>-3.6496</v>
      </c>
      <c r="AG23" s="69">
        <f>実質05!I38/1000</f>
        <v>79.360399999999998</v>
      </c>
      <c r="AH23" s="69">
        <f>実質05!J38/1000</f>
        <v>38.5717</v>
      </c>
      <c r="AI23" s="69">
        <f>実質05!K38/1000</f>
        <v>-0.19469999999999998</v>
      </c>
      <c r="AJ23" s="69">
        <f>実質05!M38/1000</f>
        <v>48.151699999999998</v>
      </c>
      <c r="AK23" s="69">
        <f>実質05!N38/1000</f>
        <v>49.637999999999998</v>
      </c>
      <c r="AL23" s="1"/>
    </row>
    <row r="24" spans="9:38">
      <c r="I24" t="str">
        <f t="shared" si="3"/>
        <v>00</v>
      </c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1"/>
      <c r="X24">
        <f t="shared" si="4"/>
        <v>2000</v>
      </c>
      <c r="Y24" s="69">
        <f>実質05!B39/1000</f>
        <v>474.84719999999999</v>
      </c>
      <c r="Z24" s="69">
        <f t="shared" si="8"/>
        <v>358.63260000000008</v>
      </c>
      <c r="AA24" s="69">
        <f t="shared" si="9"/>
        <v>117.97190000000001</v>
      </c>
      <c r="AB24" s="69">
        <f t="shared" si="10"/>
        <v>-0.73589999999999378</v>
      </c>
      <c r="AC24" s="69">
        <f>実質05!C39/1000</f>
        <v>274.36470000000003</v>
      </c>
      <c r="AD24" s="69">
        <f>実質05!F39/1000</f>
        <v>20.0246</v>
      </c>
      <c r="AE24" s="69">
        <f>実質05!G39/1000</f>
        <v>64.6738</v>
      </c>
      <c r="AF24" s="69">
        <f>実質05!H39/1000</f>
        <v>-0.43049999999999999</v>
      </c>
      <c r="AG24" s="69">
        <f>実質05!I39/1000</f>
        <v>82.990800000000007</v>
      </c>
      <c r="AH24" s="69">
        <f>実質05!J39/1000</f>
        <v>34.958500000000001</v>
      </c>
      <c r="AI24" s="69">
        <f>実質05!K39/1000</f>
        <v>2.2600000000000002E-2</v>
      </c>
      <c r="AJ24" s="69">
        <f>実質05!M39/1000</f>
        <v>54.195800000000006</v>
      </c>
      <c r="AK24" s="69">
        <f>実質05!N39/1000</f>
        <v>54.931699999999999</v>
      </c>
      <c r="AL24" s="1"/>
    </row>
    <row r="25" spans="9:38">
      <c r="I25" t="str">
        <f t="shared" si="3"/>
        <v>01</v>
      </c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1"/>
      <c r="X25">
        <f t="shared" si="4"/>
        <v>2001</v>
      </c>
      <c r="Y25" s="69">
        <f>実質05!B40/1000</f>
        <v>476.5351</v>
      </c>
      <c r="Z25" s="69">
        <f t="shared" si="8"/>
        <v>362.4117</v>
      </c>
      <c r="AA25" s="69">
        <f t="shared" si="9"/>
        <v>119.9181</v>
      </c>
      <c r="AB25" s="69">
        <f t="shared" si="10"/>
        <v>-4.9889999999999972</v>
      </c>
      <c r="AC25" s="69">
        <f>実質05!C40/1000</f>
        <v>278.74529999999999</v>
      </c>
      <c r="AD25" s="69">
        <f>実質05!F40/1000</f>
        <v>19.023099999999999</v>
      </c>
      <c r="AE25" s="69">
        <f>実質05!G40/1000</f>
        <v>64.404200000000003</v>
      </c>
      <c r="AF25" s="69">
        <f>実質05!H40/1000</f>
        <v>0.23910000000000001</v>
      </c>
      <c r="AG25" s="69">
        <f>実質05!I40/1000</f>
        <v>86.456999999999994</v>
      </c>
      <c r="AH25" s="69">
        <f>実質05!J40/1000</f>
        <v>33.613</v>
      </c>
      <c r="AI25" s="69">
        <f>実質05!K40/1000</f>
        <v>-0.15190000000000001</v>
      </c>
      <c r="AJ25" s="69">
        <f>実質05!M40/1000</f>
        <v>50.427800000000005</v>
      </c>
      <c r="AK25" s="69">
        <f>実質05!N40/1000</f>
        <v>55.416800000000002</v>
      </c>
      <c r="AL25" s="1"/>
    </row>
    <row r="26" spans="9:38">
      <c r="I26" t="str">
        <f t="shared" si="3"/>
        <v>02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1"/>
      <c r="X26">
        <f t="shared" si="4"/>
        <v>2002</v>
      </c>
      <c r="Y26" s="69">
        <f>実質05!B41/1000</f>
        <v>477.91490000000005</v>
      </c>
      <c r="Z26" s="69">
        <f t="shared" si="8"/>
        <v>359.50529999999998</v>
      </c>
      <c r="AA26" s="69">
        <f t="shared" si="9"/>
        <v>120.48029999999999</v>
      </c>
      <c r="AB26" s="69">
        <f t="shared" si="10"/>
        <v>-1.1994000000000042</v>
      </c>
      <c r="AC26" s="69">
        <f>実質05!C41/1000</f>
        <v>282.07429999999999</v>
      </c>
      <c r="AD26" s="69">
        <f>実質05!F41/1000</f>
        <v>18.3705</v>
      </c>
      <c r="AE26" s="69">
        <f>実質05!G41/1000</f>
        <v>61.058699999999995</v>
      </c>
      <c r="AF26" s="69">
        <f>実質05!H41/1000</f>
        <v>-1.9982</v>
      </c>
      <c r="AG26" s="69">
        <f>実質05!I41/1000</f>
        <v>88.704399999999993</v>
      </c>
      <c r="AH26" s="69">
        <f>実質05!J41/1000</f>
        <v>31.889500000000002</v>
      </c>
      <c r="AI26" s="69">
        <f>実質05!K41/1000</f>
        <v>-0.11359999999999999</v>
      </c>
      <c r="AJ26" s="69">
        <f>実質05!M41/1000</f>
        <v>54.409099999999995</v>
      </c>
      <c r="AK26" s="69">
        <f>実質05!N41/1000</f>
        <v>55.608499999999999</v>
      </c>
      <c r="AL26" s="1"/>
    </row>
    <row r="27" spans="9:38">
      <c r="I27" t="str">
        <f t="shared" ref="I27:I36" si="11">RIGHT(X27,2)</f>
        <v>03</v>
      </c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1"/>
      <c r="X27">
        <f t="shared" si="4"/>
        <v>2003</v>
      </c>
      <c r="Y27" s="69">
        <f>実質05!B42/1000</f>
        <v>485.9683</v>
      </c>
      <c r="Z27" s="69">
        <f t="shared" si="8"/>
        <v>365.3707</v>
      </c>
      <c r="AA27" s="69">
        <f t="shared" si="9"/>
        <v>119.32419999999999</v>
      </c>
      <c r="AB27" s="69">
        <f t="shared" si="10"/>
        <v>1.7623999999999995</v>
      </c>
      <c r="AC27" s="69">
        <f>実質05!C42/1000</f>
        <v>283.47370000000001</v>
      </c>
      <c r="AD27" s="69">
        <f>実質05!F42/1000</f>
        <v>18.128599999999999</v>
      </c>
      <c r="AE27" s="69">
        <f>実質05!G42/1000</f>
        <v>64.065799999999996</v>
      </c>
      <c r="AF27" s="69">
        <f>実質05!H42/1000</f>
        <v>-0.2974</v>
      </c>
      <c r="AG27" s="69">
        <f>実質05!I42/1000</f>
        <v>90.368600000000001</v>
      </c>
      <c r="AH27" s="69">
        <f>実質05!J42/1000</f>
        <v>29.1313</v>
      </c>
      <c r="AI27" s="69">
        <f>実質05!K42/1000</f>
        <v>-0.1757</v>
      </c>
      <c r="AJ27" s="69">
        <f>実質05!M42/1000</f>
        <v>59.567399999999999</v>
      </c>
      <c r="AK27" s="69">
        <f>実質05!N42/1000</f>
        <v>57.805</v>
      </c>
      <c r="AL27" s="1"/>
    </row>
    <row r="28" spans="9:38">
      <c r="I28" t="str">
        <f t="shared" si="11"/>
        <v>04</v>
      </c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1"/>
      <c r="X28">
        <f t="shared" si="4"/>
        <v>2004</v>
      </c>
      <c r="Y28" s="69">
        <f>実質05!B43/1000</f>
        <v>497.44069999999999</v>
      </c>
      <c r="Z28" s="69">
        <f t="shared" si="8"/>
        <v>373.49820000000005</v>
      </c>
      <c r="AA28" s="69">
        <f t="shared" si="9"/>
        <v>118.5729</v>
      </c>
      <c r="AB28" s="69">
        <f t="shared" si="10"/>
        <v>5.4902999999999906</v>
      </c>
      <c r="AC28" s="69">
        <f>実質05!C43/1000</f>
        <v>286.74180000000001</v>
      </c>
      <c r="AD28" s="69">
        <f>実質05!F43/1000</f>
        <v>18.441599999999998</v>
      </c>
      <c r="AE28" s="69">
        <f>実質05!G43/1000</f>
        <v>66.291800000000009</v>
      </c>
      <c r="AF28" s="69">
        <f>実質05!H43/1000</f>
        <v>2.0230000000000001</v>
      </c>
      <c r="AG28" s="69">
        <f>実質05!I43/1000</f>
        <v>91.744199999999992</v>
      </c>
      <c r="AH28" s="69">
        <f>実質05!J43/1000</f>
        <v>26.951799999999999</v>
      </c>
      <c r="AI28" s="69">
        <f>実質05!K43/1000</f>
        <v>-0.1231</v>
      </c>
      <c r="AJ28" s="69">
        <f>実質05!M43/1000</f>
        <v>67.88839999999999</v>
      </c>
      <c r="AK28" s="69">
        <f>実質05!N43/1000</f>
        <v>62.398099999999999</v>
      </c>
      <c r="AL28" s="1"/>
    </row>
    <row r="29" spans="9:38">
      <c r="I29" t="str">
        <f t="shared" si="11"/>
        <v>05</v>
      </c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1"/>
      <c r="X29">
        <f t="shared" si="4"/>
        <v>2005</v>
      </c>
      <c r="Y29" s="69">
        <f>実質05!B44/1000</f>
        <v>503.92099999999999</v>
      </c>
      <c r="Z29" s="69">
        <f t="shared" si="8"/>
        <v>380.10239999999999</v>
      </c>
      <c r="AA29" s="69">
        <f t="shared" si="9"/>
        <v>116.72500000000001</v>
      </c>
      <c r="AB29" s="69">
        <f t="shared" si="10"/>
        <v>7.093599999999995</v>
      </c>
      <c r="AC29" s="69">
        <f>実質05!C44/1000</f>
        <v>291.13259999999997</v>
      </c>
      <c r="AD29" s="69">
        <f>実質05!F44/1000</f>
        <v>18.278299999999998</v>
      </c>
      <c r="AE29" s="69">
        <f>実質05!G44/1000</f>
        <v>70.069100000000006</v>
      </c>
      <c r="AF29" s="69">
        <f>実質05!H44/1000</f>
        <v>0.62239999999999995</v>
      </c>
      <c r="AG29" s="69">
        <f>実質05!I44/1000</f>
        <v>92.468100000000007</v>
      </c>
      <c r="AH29" s="69">
        <f>実質05!J44/1000</f>
        <v>24.226500000000001</v>
      </c>
      <c r="AI29" s="69">
        <f>実質05!K44/1000</f>
        <v>3.04E-2</v>
      </c>
      <c r="AJ29" s="69">
        <f>実質05!M44/1000</f>
        <v>72.121899999999997</v>
      </c>
      <c r="AK29" s="69">
        <f>実質05!N44/1000</f>
        <v>65.028300000000002</v>
      </c>
      <c r="AL29" s="1"/>
    </row>
    <row r="30" spans="9:38">
      <c r="I30" t="str">
        <f t="shared" si="11"/>
        <v>06</v>
      </c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1"/>
      <c r="X30">
        <f t="shared" si="4"/>
        <v>2006</v>
      </c>
      <c r="Y30" s="69">
        <f>実質05!B45/1000</f>
        <v>512.45190000000002</v>
      </c>
      <c r="Z30" s="69">
        <f t="shared" si="8"/>
        <v>385.61639999999994</v>
      </c>
      <c r="AA30" s="69">
        <f t="shared" si="9"/>
        <v>115.524</v>
      </c>
      <c r="AB30" s="69">
        <f t="shared" si="10"/>
        <v>11.311700000000016</v>
      </c>
      <c r="AC30" s="69">
        <f>実質05!C45/1000</f>
        <v>294.34409999999997</v>
      </c>
      <c r="AD30" s="69">
        <f>実質05!F45/1000</f>
        <v>18.382300000000001</v>
      </c>
      <c r="AE30" s="69">
        <f>実質05!G45/1000</f>
        <v>72.887699999999995</v>
      </c>
      <c r="AF30" s="69">
        <f>実質05!H45/1000</f>
        <v>2.3E-3</v>
      </c>
      <c r="AG30" s="69">
        <f>実質05!I45/1000</f>
        <v>92.493399999999994</v>
      </c>
      <c r="AH30" s="69">
        <f>実質05!J45/1000</f>
        <v>23.002400000000002</v>
      </c>
      <c r="AI30" s="69">
        <f>実質05!K45/1000</f>
        <v>2.8199999999999999E-2</v>
      </c>
      <c r="AJ30" s="69">
        <f>実質05!M45/1000</f>
        <v>79.286600000000007</v>
      </c>
      <c r="AK30" s="69">
        <f>実質05!N45/1000</f>
        <v>67.974899999999991</v>
      </c>
      <c r="AL30" s="1"/>
    </row>
    <row r="31" spans="9:38">
      <c r="I31" t="str">
        <f t="shared" si="11"/>
        <v>07</v>
      </c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X31">
        <f t="shared" si="4"/>
        <v>2007</v>
      </c>
      <c r="Y31" s="69">
        <f>実質05!B46/1000</f>
        <v>523.68579999999997</v>
      </c>
      <c r="Z31" s="69">
        <f t="shared" si="8"/>
        <v>391.73909999999995</v>
      </c>
      <c r="AA31" s="69">
        <f t="shared" si="9"/>
        <v>115.15830000000001</v>
      </c>
      <c r="AB31" s="69">
        <f t="shared" si="10"/>
        <v>16.629899999999992</v>
      </c>
      <c r="AC31" s="69">
        <f>実質05!C46/1000</f>
        <v>297.06329999999997</v>
      </c>
      <c r="AD31" s="69">
        <f>実質05!F46/1000</f>
        <v>16.573700000000002</v>
      </c>
      <c r="AE31" s="69">
        <f>実質05!G46/1000</f>
        <v>76.477500000000006</v>
      </c>
      <c r="AF31" s="69">
        <f>実質05!H46/1000</f>
        <v>1.6245999999999998</v>
      </c>
      <c r="AG31" s="69">
        <f>実質05!I46/1000</f>
        <v>93.5214</v>
      </c>
      <c r="AH31" s="69">
        <f>実質05!J46/1000</f>
        <v>21.635000000000002</v>
      </c>
      <c r="AI31" s="69">
        <f>実質05!K46/1000</f>
        <v>1.9E-3</v>
      </c>
      <c r="AJ31" s="69">
        <f>実質05!M46/1000</f>
        <v>86.183999999999997</v>
      </c>
      <c r="AK31" s="69">
        <f>実質05!N46/1000</f>
        <v>69.554100000000005</v>
      </c>
    </row>
    <row r="32" spans="9:38">
      <c r="I32" t="str">
        <f t="shared" si="11"/>
        <v>08</v>
      </c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X32">
        <f t="shared" si="4"/>
        <v>2008</v>
      </c>
      <c r="Y32" s="69">
        <f>実質05!B47/1000</f>
        <v>518.23090000000002</v>
      </c>
      <c r="Z32" s="69">
        <f t="shared" si="8"/>
        <v>387.0369</v>
      </c>
      <c r="AA32" s="69">
        <f t="shared" si="9"/>
        <v>113.49509999999999</v>
      </c>
      <c r="AB32" s="69">
        <f t="shared" si="10"/>
        <v>17.610500000000002</v>
      </c>
      <c r="AC32" s="69">
        <f>実質05!C47/1000</f>
        <v>294.31279999999998</v>
      </c>
      <c r="AD32" s="69">
        <f>実質05!F47/1000</f>
        <v>15.476700000000001</v>
      </c>
      <c r="AE32" s="69">
        <f>実質05!G47/1000</f>
        <v>74.507899999999992</v>
      </c>
      <c r="AF32" s="69">
        <f>実質05!H47/1000</f>
        <v>2.7395</v>
      </c>
      <c r="AG32" s="69">
        <f>実質05!I47/1000</f>
        <v>93.403399999999991</v>
      </c>
      <c r="AH32" s="69">
        <f>実質05!J47/1000</f>
        <v>20.032400000000003</v>
      </c>
      <c r="AI32" s="69">
        <f>実質05!K47/1000</f>
        <v>5.9299999999999999E-2</v>
      </c>
      <c r="AJ32" s="69">
        <f>実質05!M47/1000</f>
        <v>87.405199999999994</v>
      </c>
      <c r="AK32" s="69">
        <f>実質05!N47/1000</f>
        <v>69.794699999999992</v>
      </c>
    </row>
    <row r="33" spans="9:37">
      <c r="I33" t="str">
        <f t="shared" si="11"/>
        <v>09</v>
      </c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X33">
        <f t="shared" si="4"/>
        <v>2009</v>
      </c>
      <c r="Y33" s="69">
        <f>実質05!B48/1000</f>
        <v>489.58840000000004</v>
      </c>
      <c r="Z33" s="69">
        <f t="shared" si="8"/>
        <v>364.17129999999997</v>
      </c>
      <c r="AA33" s="69">
        <f t="shared" si="9"/>
        <v>116.92349999999999</v>
      </c>
      <c r="AB33" s="69">
        <f t="shared" si="10"/>
        <v>7.4279999999999831</v>
      </c>
      <c r="AC33" s="69">
        <f>実質05!C48/1000</f>
        <v>292.3417</v>
      </c>
      <c r="AD33" s="69">
        <f>実質05!F48/1000</f>
        <v>12.903600000000001</v>
      </c>
      <c r="AE33" s="69">
        <f>実質05!G48/1000</f>
        <v>63.8536</v>
      </c>
      <c r="AF33" s="69">
        <f>実質05!H48/1000</f>
        <v>-4.9276</v>
      </c>
      <c r="AG33" s="69">
        <f>実質05!I48/1000</f>
        <v>95.524899999999988</v>
      </c>
      <c r="AH33" s="69">
        <f>実質05!J48/1000</f>
        <v>21.435299999999998</v>
      </c>
      <c r="AI33" s="69">
        <f>実質05!K48/1000</f>
        <v>-3.6700000000000003E-2</v>
      </c>
      <c r="AJ33" s="69">
        <f>実質05!M48/1000</f>
        <v>66.256899999999987</v>
      </c>
      <c r="AK33" s="69">
        <f>実質05!N48/1000</f>
        <v>58.828900000000004</v>
      </c>
    </row>
    <row r="34" spans="9:37">
      <c r="I34" t="str">
        <f t="shared" si="11"/>
        <v>10</v>
      </c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X34">
        <f t="shared" si="4"/>
        <v>2010</v>
      </c>
      <c r="Y34" s="69">
        <f>実質05!B49/1000</f>
        <v>512.36419999999998</v>
      </c>
      <c r="Z34" s="69">
        <f t="shared" si="8"/>
        <v>376.28429999999992</v>
      </c>
      <c r="AA34" s="69">
        <f t="shared" si="9"/>
        <v>118.84650000000001</v>
      </c>
      <c r="AB34" s="69">
        <f t="shared" si="10"/>
        <v>17.060699999999997</v>
      </c>
      <c r="AC34" s="69">
        <f>実質05!C49/1000</f>
        <v>300.43559999999997</v>
      </c>
      <c r="AD34" s="69">
        <f>実質05!F49/1000</f>
        <v>12.3255</v>
      </c>
      <c r="AE34" s="69">
        <f>実質05!G49/1000</f>
        <v>64.075299999999999</v>
      </c>
      <c r="AF34" s="69">
        <f>実質05!H49/1000</f>
        <v>-0.55210000000000004</v>
      </c>
      <c r="AG34" s="69">
        <f>実質05!I49/1000</f>
        <v>97.335100000000011</v>
      </c>
      <c r="AH34" s="69">
        <f>実質05!J49/1000</f>
        <v>21.575099999999999</v>
      </c>
      <c r="AI34" s="69">
        <f>実質05!K49/1000</f>
        <v>-6.3700000000000007E-2</v>
      </c>
      <c r="AJ34" s="69">
        <f>実質05!M49/1000</f>
        <v>82.398899999999998</v>
      </c>
      <c r="AK34" s="69">
        <f>実質05!N49/1000</f>
        <v>65.338200000000001</v>
      </c>
    </row>
    <row r="35" spans="9:37">
      <c r="I35" t="str">
        <f t="shared" si="11"/>
        <v>11</v>
      </c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X35">
        <f t="shared" si="4"/>
        <v>2011</v>
      </c>
      <c r="Y35" s="69">
        <f>実質05!B50/1000</f>
        <v>510.0446</v>
      </c>
      <c r="Z35" s="69">
        <f t="shared" si="8"/>
        <v>379.05950000000001</v>
      </c>
      <c r="AA35" s="69">
        <f t="shared" si="9"/>
        <v>118.3428</v>
      </c>
      <c r="AB35" s="69">
        <f t="shared" si="10"/>
        <v>12.90740000000001</v>
      </c>
      <c r="AC35" s="69">
        <f>実質05!C50/1000</f>
        <v>301.21899999999999</v>
      </c>
      <c r="AD35" s="69">
        <f>実質05!F50/1000</f>
        <v>12.9544</v>
      </c>
      <c r="AE35" s="69">
        <f>実質05!G50/1000</f>
        <v>66.698100000000011</v>
      </c>
      <c r="AF35" s="69">
        <f>実質05!H50/1000</f>
        <v>-1.8120000000000001</v>
      </c>
      <c r="AG35" s="69">
        <f>実質05!I50/1000</f>
        <v>98.536699999999996</v>
      </c>
      <c r="AH35" s="69">
        <f>実質05!J50/1000</f>
        <v>19.796900000000001</v>
      </c>
      <c r="AI35" s="69">
        <f>実質05!K50/1000</f>
        <v>9.1999999999999998E-3</v>
      </c>
      <c r="AJ35" s="69">
        <f>実質05!M50/1000</f>
        <v>82.106300000000005</v>
      </c>
      <c r="AK35" s="69">
        <f>実質05!N50/1000</f>
        <v>69.198899999999995</v>
      </c>
    </row>
    <row r="36" spans="9:37">
      <c r="I36" t="str">
        <f t="shared" si="11"/>
        <v>12</v>
      </c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X36">
        <f>X35+1</f>
        <v>2012</v>
      </c>
      <c r="Y36" s="69">
        <f>実質05!B51/1000</f>
        <v>518.98919999999998</v>
      </c>
      <c r="Z36" s="69">
        <f t="shared" si="8"/>
        <v>389.77439999999996</v>
      </c>
      <c r="AA36" s="69">
        <f t="shared" si="9"/>
        <v>120.50689999999999</v>
      </c>
      <c r="AB36" s="69">
        <f t="shared" si="10"/>
        <v>9.1107999999999976</v>
      </c>
      <c r="AC36" s="69">
        <f>実質05!C51/1000</f>
        <v>308.07220000000001</v>
      </c>
      <c r="AD36" s="69">
        <f>実質05!F51/1000</f>
        <v>13.3726</v>
      </c>
      <c r="AE36" s="69">
        <f>実質05!G51/1000</f>
        <v>69.160899999999998</v>
      </c>
      <c r="AF36" s="69">
        <f>実質05!H51/1000</f>
        <v>-0.83129999999999993</v>
      </c>
      <c r="AG36" s="69">
        <f>実質05!I51/1000</f>
        <v>100.17989999999999</v>
      </c>
      <c r="AH36" s="69">
        <f>実質05!J51/1000</f>
        <v>20.322299999999998</v>
      </c>
      <c r="AI36" s="69">
        <f>実質05!K51/1000</f>
        <v>4.7000000000000002E-3</v>
      </c>
      <c r="AJ36" s="69">
        <f>実質05!M51/1000</f>
        <v>81.957999999999998</v>
      </c>
      <c r="AK36" s="69">
        <f>実質05!N51/1000</f>
        <v>72.847200000000001</v>
      </c>
    </row>
    <row r="37" spans="9:37">
      <c r="I37" t="str">
        <f t="shared" ref="I37" si="12">RIGHT(X37,2)</f>
        <v>13</v>
      </c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X37">
        <f>X36+1</f>
        <v>2013</v>
      </c>
      <c r="Y37" s="69">
        <f>実質05!B52/1000</f>
        <v>527.36199999999997</v>
      </c>
      <c r="Z37" s="69">
        <f t="shared" ref="Z37" si="13">SUM(AC37:AF37)</f>
        <v>395.75389999999999</v>
      </c>
      <c r="AA37" s="69">
        <f t="shared" ref="AA37" si="14">SUM(AG37:AI37)</f>
        <v>124.00359999999999</v>
      </c>
      <c r="AB37" s="69">
        <f t="shared" ref="AB37" si="15">AJ37-AK37</f>
        <v>8.1108999999999867</v>
      </c>
      <c r="AC37" s="69">
        <f>実質05!C52/1000</f>
        <v>314.49470000000002</v>
      </c>
      <c r="AD37" s="69">
        <f>実質05!F52/1000</f>
        <v>14.539200000000001</v>
      </c>
      <c r="AE37" s="69">
        <f>実質05!G52/1000</f>
        <v>69.457700000000003</v>
      </c>
      <c r="AF37" s="69">
        <f>実質05!H52/1000</f>
        <v>-2.7376999999999998</v>
      </c>
      <c r="AG37" s="69">
        <f>実質05!I52/1000</f>
        <v>102.09569999999999</v>
      </c>
      <c r="AH37" s="69">
        <f>実質05!J52/1000</f>
        <v>21.949200000000001</v>
      </c>
      <c r="AI37" s="69">
        <f>実質05!K52/1000</f>
        <v>-4.1299999999999996E-2</v>
      </c>
      <c r="AJ37" s="69">
        <f>実質05!M52/1000</f>
        <v>83.211199999999991</v>
      </c>
      <c r="AK37" s="69">
        <f>実質05!N52/1000</f>
        <v>75.100300000000004</v>
      </c>
    </row>
    <row r="38" spans="9:37">
      <c r="I38" t="str">
        <f t="shared" ref="I38" si="16">RIGHT(X38,2)</f>
        <v>14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X38">
        <f>X37+1</f>
        <v>2014</v>
      </c>
      <c r="Y38" s="69">
        <f>実質05!B53/1000</f>
        <v>527.22739999999999</v>
      </c>
      <c r="Z38" s="69">
        <f t="shared" ref="Z38" si="17">SUM(AC38:AF38)</f>
        <v>394.45359999999994</v>
      </c>
      <c r="AA38" s="69">
        <f t="shared" ref="AA38" si="18">SUM(AG38:AI38)</f>
        <v>125.22940000000001</v>
      </c>
      <c r="AB38" s="69">
        <f t="shared" ref="AB38" si="19">AJ38-AK38</f>
        <v>9.5427999999999997</v>
      </c>
      <c r="AC38" s="69">
        <f>実質05!C53/1000</f>
        <v>310.8193</v>
      </c>
      <c r="AD38" s="69">
        <f>実質05!F53/1000</f>
        <v>13.7872</v>
      </c>
      <c r="AE38" s="69">
        <f>実質05!G53/1000</f>
        <v>72.285399999999996</v>
      </c>
      <c r="AF38" s="69">
        <f>実質05!H53/1000</f>
        <v>-2.4383000000000004</v>
      </c>
      <c r="AG38" s="69">
        <f>実質05!I53/1000</f>
        <v>102.42280000000001</v>
      </c>
      <c r="AH38" s="69">
        <f>実質05!J53/1000</f>
        <v>22.763300000000001</v>
      </c>
      <c r="AI38" s="69">
        <f>実質05!K53/1000</f>
        <v>4.3299999999999998E-2</v>
      </c>
      <c r="AJ38" s="69">
        <f>実質05!M53/1000</f>
        <v>90.071899999999999</v>
      </c>
      <c r="AK38" s="69">
        <f>実質05!N53/1000</f>
        <v>80.5291</v>
      </c>
    </row>
    <row r="52" spans="1:6" ht="14.25" thickBot="1">
      <c r="A52" s="78"/>
      <c r="B52" s="79" t="s">
        <v>187</v>
      </c>
      <c r="C52" s="80" t="s">
        <v>188</v>
      </c>
      <c r="D52" s="80" t="s">
        <v>189</v>
      </c>
      <c r="E52" s="81" t="s">
        <v>190</v>
      </c>
    </row>
    <row r="53" spans="1:6" ht="14.25" thickTop="1">
      <c r="A53" s="82" t="s">
        <v>181</v>
      </c>
      <c r="B53" s="83"/>
      <c r="C53" s="83"/>
      <c r="D53" s="83"/>
      <c r="E53" s="83"/>
    </row>
    <row r="54" spans="1:6">
      <c r="A54" s="84" t="s">
        <v>183</v>
      </c>
      <c r="B54" s="85"/>
      <c r="C54" s="85"/>
      <c r="D54" s="85"/>
      <c r="E54" s="85"/>
    </row>
    <row r="55" spans="1:6">
      <c r="A55" s="84" t="s">
        <v>184</v>
      </c>
      <c r="B55" s="86"/>
      <c r="C55" s="86"/>
      <c r="D55" s="86"/>
      <c r="E55" s="86"/>
    </row>
    <row r="56" spans="1:6">
      <c r="A56" s="84" t="s">
        <v>186</v>
      </c>
      <c r="B56" s="87"/>
      <c r="C56" s="87"/>
      <c r="D56" s="87"/>
      <c r="E56" s="87"/>
    </row>
    <row r="57" spans="1:6">
      <c r="A57" s="88"/>
      <c r="B57" s="89"/>
      <c r="C57" s="89"/>
      <c r="D57" s="89"/>
      <c r="E57" s="89"/>
    </row>
    <row r="58" spans="1:6">
      <c r="A58" s="90"/>
      <c r="B58" s="91" t="s">
        <v>188</v>
      </c>
      <c r="C58" s="91"/>
      <c r="D58" s="91"/>
      <c r="E58" s="92"/>
    </row>
    <row r="59" spans="1:6" ht="14.25" thickBot="1">
      <c r="A59" s="78"/>
      <c r="B59" s="93" t="s">
        <v>191</v>
      </c>
      <c r="C59" s="94" t="s">
        <v>192</v>
      </c>
      <c r="D59" s="94" t="s">
        <v>193</v>
      </c>
      <c r="E59" s="94" t="s">
        <v>194</v>
      </c>
    </row>
    <row r="60" spans="1:6" ht="14.25" thickTop="1">
      <c r="A60" s="82" t="s">
        <v>181</v>
      </c>
      <c r="B60" s="95"/>
      <c r="C60" s="95"/>
      <c r="D60" s="95"/>
      <c r="E60" s="95"/>
    </row>
    <row r="61" spans="1:6">
      <c r="A61" s="84" t="s">
        <v>183</v>
      </c>
      <c r="B61" s="96"/>
      <c r="C61" s="96"/>
      <c r="D61" s="96"/>
      <c r="E61" s="96"/>
    </row>
    <row r="62" spans="1:6">
      <c r="A62" s="84" t="s">
        <v>184</v>
      </c>
      <c r="B62" s="97"/>
      <c r="C62" s="97"/>
      <c r="D62" s="97"/>
      <c r="E62" s="97"/>
    </row>
    <row r="63" spans="1:6">
      <c r="A63" s="84" t="s">
        <v>186</v>
      </c>
      <c r="B63" s="98"/>
      <c r="C63" s="98"/>
      <c r="D63" s="98"/>
      <c r="E63" s="98"/>
      <c r="F63" s="89"/>
    </row>
    <row r="64" spans="1:6">
      <c r="F64" s="89"/>
    </row>
    <row r="65" spans="1:6">
      <c r="A65" s="90"/>
      <c r="B65" s="91" t="s">
        <v>189</v>
      </c>
      <c r="C65" s="91"/>
      <c r="D65" s="99"/>
      <c r="E65" s="91" t="s">
        <v>190</v>
      </c>
      <c r="F65" s="92"/>
    </row>
    <row r="66" spans="1:6" ht="14.25" thickBot="1">
      <c r="A66" s="78"/>
      <c r="B66" s="93" t="s">
        <v>195</v>
      </c>
      <c r="C66" s="94" t="s">
        <v>196</v>
      </c>
      <c r="D66" s="100" t="s">
        <v>197</v>
      </c>
      <c r="E66" s="93" t="s">
        <v>16</v>
      </c>
      <c r="F66" s="94" t="s">
        <v>17</v>
      </c>
    </row>
    <row r="67" spans="1:6" ht="14.25" thickTop="1">
      <c r="A67" s="82" t="s">
        <v>181</v>
      </c>
      <c r="B67" s="95"/>
      <c r="C67" s="101"/>
      <c r="D67" s="102"/>
      <c r="E67" s="95"/>
      <c r="F67" s="101"/>
    </row>
    <row r="68" spans="1:6">
      <c r="A68" s="84" t="s">
        <v>183</v>
      </c>
      <c r="B68" s="96"/>
      <c r="C68" s="103"/>
      <c r="D68" s="104"/>
      <c r="E68" s="96"/>
      <c r="F68" s="103"/>
    </row>
    <row r="69" spans="1:6">
      <c r="A69" s="84" t="s">
        <v>184</v>
      </c>
      <c r="B69" s="97"/>
      <c r="C69" s="73"/>
      <c r="D69" s="105"/>
      <c r="E69" s="97"/>
      <c r="F69" s="73"/>
    </row>
    <row r="70" spans="1:6">
      <c r="A70" s="84" t="s">
        <v>186</v>
      </c>
      <c r="B70" s="98"/>
      <c r="C70" s="106"/>
      <c r="D70" s="107"/>
      <c r="E70" s="98"/>
      <c r="F70" s="106"/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6"/>
  <sheetViews>
    <sheetView workbookViewId="0">
      <selection activeCell="B35" sqref="B35"/>
    </sheetView>
  </sheetViews>
  <sheetFormatPr defaultRowHeight="13.5"/>
  <cols>
    <col min="1" max="1" width="2.75" customWidth="1"/>
    <col min="4" max="4" width="16.125" customWidth="1"/>
    <col min="5" max="6" width="9.5" bestFit="1" customWidth="1"/>
    <col min="9" max="10" width="9.5" bestFit="1" customWidth="1"/>
    <col min="18" max="18" width="2.75" customWidth="1"/>
  </cols>
  <sheetData>
    <row r="1" spans="1:19">
      <c r="B1" t="s">
        <v>198</v>
      </c>
      <c r="D1" t="s">
        <v>199</v>
      </c>
      <c r="H1" t="s">
        <v>200</v>
      </c>
      <c r="S1" t="s">
        <v>201</v>
      </c>
    </row>
    <row r="2" spans="1:19">
      <c r="A2" s="108" t="str">
        <f>成長率グラフ!J4</f>
        <v>81</v>
      </c>
      <c r="B2" s="109">
        <f>需要別成長率!K4</f>
        <v>0</v>
      </c>
      <c r="D2" t="s">
        <v>202</v>
      </c>
      <c r="R2" s="108" t="str">
        <f>A2</f>
        <v>81</v>
      </c>
      <c r="S2" s="109">
        <f t="shared" ref="S2:S11" si="0">AVERAGE(B$2:B$11)</f>
        <v>0</v>
      </c>
    </row>
    <row r="3" spans="1:19" ht="13.5" customHeight="1">
      <c r="A3" s="108" t="str">
        <f>成長率グラフ!J5</f>
        <v>82</v>
      </c>
      <c r="B3" s="109">
        <f>需要別成長率!K5</f>
        <v>0</v>
      </c>
      <c r="H3" s="110" t="s">
        <v>225</v>
      </c>
      <c r="I3" s="111"/>
      <c r="J3" s="71"/>
      <c r="R3" s="108" t="str">
        <f t="shared" ref="R3:R28" si="1">A3</f>
        <v>82</v>
      </c>
      <c r="S3" s="109">
        <f t="shared" si="0"/>
        <v>0</v>
      </c>
    </row>
    <row r="4" spans="1:19" ht="15">
      <c r="A4" s="108" t="str">
        <f>成長率グラフ!J6</f>
        <v>83</v>
      </c>
      <c r="B4" s="109">
        <f>需要別成長率!K6</f>
        <v>0</v>
      </c>
      <c r="D4" s="112" t="s">
        <v>203</v>
      </c>
      <c r="E4" s="113"/>
      <c r="F4" s="113"/>
      <c r="H4" s="110" t="s">
        <v>204</v>
      </c>
      <c r="I4" s="111"/>
      <c r="J4" s="114"/>
      <c r="R4" s="108" t="str">
        <f t="shared" si="1"/>
        <v>83</v>
      </c>
      <c r="S4" s="109">
        <f t="shared" si="0"/>
        <v>0</v>
      </c>
    </row>
    <row r="5" spans="1:19" ht="14.25" thickBot="1">
      <c r="A5" s="108" t="str">
        <f>成長率グラフ!J7</f>
        <v>84</v>
      </c>
      <c r="B5" s="109">
        <f>需要別成長率!K7</f>
        <v>0</v>
      </c>
      <c r="D5" s="113"/>
      <c r="E5" s="113"/>
      <c r="F5" s="113"/>
      <c r="H5" s="110" t="s">
        <v>205</v>
      </c>
      <c r="I5" s="111"/>
      <c r="J5" s="115"/>
      <c r="R5" s="108" t="str">
        <f t="shared" si="1"/>
        <v>84</v>
      </c>
      <c r="S5" s="109">
        <f t="shared" si="0"/>
        <v>0</v>
      </c>
    </row>
    <row r="6" spans="1:19" ht="13.5" customHeight="1">
      <c r="A6" s="108" t="str">
        <f>成長率グラフ!J8</f>
        <v>85</v>
      </c>
      <c r="B6" s="109">
        <f>需要別成長率!K8</f>
        <v>0</v>
      </c>
      <c r="D6" s="116"/>
      <c r="E6" s="117" t="s">
        <v>226</v>
      </c>
      <c r="F6" s="117" t="s">
        <v>227</v>
      </c>
      <c r="H6" s="110" t="s">
        <v>206</v>
      </c>
      <c r="I6" s="111"/>
      <c r="J6" s="118"/>
      <c r="R6" s="108" t="str">
        <f t="shared" si="1"/>
        <v>85</v>
      </c>
      <c r="S6" s="109">
        <f t="shared" si="0"/>
        <v>0</v>
      </c>
    </row>
    <row r="7" spans="1:19" ht="13.5" customHeight="1">
      <c r="A7" s="108" t="str">
        <f>成長率グラフ!J9</f>
        <v>86</v>
      </c>
      <c r="B7" s="109">
        <f>需要別成長率!K9</f>
        <v>0</v>
      </c>
      <c r="D7" s="119" t="s">
        <v>207</v>
      </c>
      <c r="E7" s="120"/>
      <c r="F7" s="120"/>
      <c r="H7" s="110" t="s">
        <v>183</v>
      </c>
      <c r="I7" s="111"/>
      <c r="J7" s="121"/>
      <c r="R7" s="108" t="str">
        <f t="shared" si="1"/>
        <v>86</v>
      </c>
      <c r="S7" s="109">
        <f t="shared" si="0"/>
        <v>0</v>
      </c>
    </row>
    <row r="8" spans="1:19" ht="16.5">
      <c r="A8" s="108" t="str">
        <f>成長率グラフ!J10</f>
        <v>87</v>
      </c>
      <c r="B8" s="109">
        <f>需要別成長率!K10</f>
        <v>0</v>
      </c>
      <c r="D8" s="122" t="s">
        <v>208</v>
      </c>
      <c r="E8" s="122"/>
      <c r="F8" s="122"/>
      <c r="G8" s="123"/>
      <c r="H8" s="110" t="s">
        <v>209</v>
      </c>
      <c r="I8" s="111"/>
      <c r="J8" s="118"/>
      <c r="R8" s="108" t="str">
        <f t="shared" si="1"/>
        <v>87</v>
      </c>
      <c r="S8" s="109">
        <f t="shared" si="0"/>
        <v>0</v>
      </c>
    </row>
    <row r="9" spans="1:19" ht="13.5" customHeight="1">
      <c r="A9" s="108" t="str">
        <f>成長率グラフ!J11</f>
        <v>88</v>
      </c>
      <c r="B9" s="109">
        <f>需要別成長率!K11</f>
        <v>0</v>
      </c>
      <c r="D9" s="119" t="s">
        <v>210</v>
      </c>
      <c r="E9" s="124"/>
      <c r="F9" s="124"/>
      <c r="R9" s="108" t="str">
        <f t="shared" si="1"/>
        <v>88</v>
      </c>
      <c r="S9" s="109">
        <f t="shared" si="0"/>
        <v>0</v>
      </c>
    </row>
    <row r="10" spans="1:19" ht="16.5">
      <c r="A10" s="108" t="str">
        <f>成長率グラフ!J12</f>
        <v>89</v>
      </c>
      <c r="B10" s="109">
        <f>需要別成長率!K12</f>
        <v>0</v>
      </c>
      <c r="D10" s="119" t="s">
        <v>211</v>
      </c>
      <c r="E10" s="122"/>
      <c r="F10" s="119"/>
      <c r="H10" s="72" t="s">
        <v>212</v>
      </c>
      <c r="I10" s="72" t="s">
        <v>213</v>
      </c>
      <c r="J10" s="125" t="s">
        <v>214</v>
      </c>
      <c r="K10" s="72" t="s">
        <v>215</v>
      </c>
      <c r="R10" s="108" t="str">
        <f t="shared" si="1"/>
        <v>89</v>
      </c>
      <c r="S10" s="109">
        <f t="shared" si="0"/>
        <v>0</v>
      </c>
    </row>
    <row r="11" spans="1:19">
      <c r="A11" s="108" t="str">
        <f>成長率グラフ!J13</f>
        <v>90</v>
      </c>
      <c r="B11" s="109">
        <f>需要別成長率!K13</f>
        <v>0</v>
      </c>
      <c r="D11" s="119" t="s">
        <v>216</v>
      </c>
      <c r="E11" s="124"/>
      <c r="F11" s="119"/>
      <c r="H11" s="126">
        <v>1.4999999999999999E-2</v>
      </c>
      <c r="I11" s="127"/>
      <c r="J11" s="114"/>
      <c r="K11" s="127"/>
      <c r="R11" s="108" t="str">
        <f t="shared" si="1"/>
        <v>90</v>
      </c>
      <c r="S11" s="109">
        <f t="shared" si="0"/>
        <v>0</v>
      </c>
    </row>
    <row r="12" spans="1:19">
      <c r="A12" s="128" t="str">
        <f>成長率グラフ!J14</f>
        <v>91</v>
      </c>
      <c r="B12" s="129">
        <f>需要別成長率!K14</f>
        <v>0</v>
      </c>
      <c r="D12" s="119" t="s">
        <v>217</v>
      </c>
      <c r="E12" s="124"/>
      <c r="F12" s="119"/>
      <c r="H12" s="126">
        <v>0.02</v>
      </c>
      <c r="I12" s="127"/>
      <c r="J12" s="114"/>
      <c r="K12" s="127"/>
      <c r="R12" s="128" t="str">
        <f t="shared" si="1"/>
        <v>91</v>
      </c>
      <c r="S12" s="129">
        <f t="shared" ref="S12:S23" si="2">AVERAGE(B$12:B$23)</f>
        <v>0</v>
      </c>
    </row>
    <row r="13" spans="1:19">
      <c r="A13" s="128" t="str">
        <f>成長率グラフ!J15</f>
        <v>92</v>
      </c>
      <c r="B13" s="129">
        <f>需要別成長率!K15</f>
        <v>0</v>
      </c>
      <c r="D13" s="119" t="s">
        <v>218</v>
      </c>
      <c r="E13" s="130"/>
      <c r="F13" s="119"/>
      <c r="H13" s="126">
        <v>2.5000000000000001E-2</v>
      </c>
      <c r="I13" s="127"/>
      <c r="J13" s="114"/>
      <c r="K13" s="127"/>
      <c r="R13" s="128" t="str">
        <f t="shared" si="1"/>
        <v>92</v>
      </c>
      <c r="S13" s="129">
        <f t="shared" si="2"/>
        <v>0</v>
      </c>
    </row>
    <row r="14" spans="1:19">
      <c r="A14" s="128" t="str">
        <f>成長率グラフ!J16</f>
        <v>93</v>
      </c>
      <c r="B14" s="129">
        <f>需要別成長率!K16</f>
        <v>0</v>
      </c>
      <c r="D14" s="119" t="s">
        <v>219</v>
      </c>
      <c r="E14" s="130"/>
      <c r="F14" s="119"/>
      <c r="R14" s="128" t="str">
        <f t="shared" si="1"/>
        <v>93</v>
      </c>
      <c r="S14" s="129">
        <f t="shared" si="2"/>
        <v>0</v>
      </c>
    </row>
    <row r="15" spans="1:19">
      <c r="A15" s="128" t="str">
        <f>成長率グラフ!J17</f>
        <v>94</v>
      </c>
      <c r="B15" s="129">
        <f>需要別成長率!K17</f>
        <v>0</v>
      </c>
      <c r="D15" s="119" t="s">
        <v>220</v>
      </c>
      <c r="E15" s="130"/>
      <c r="F15" s="119"/>
      <c r="R15" s="128" t="str">
        <f t="shared" si="1"/>
        <v>94</v>
      </c>
      <c r="S15" s="129">
        <f t="shared" si="2"/>
        <v>0</v>
      </c>
    </row>
    <row r="16" spans="1:19">
      <c r="A16" s="128" t="str">
        <f>成長率グラフ!J18</f>
        <v>95</v>
      </c>
      <c r="B16" s="129">
        <f>需要別成長率!K18</f>
        <v>0</v>
      </c>
      <c r="D16" s="119" t="s">
        <v>221</v>
      </c>
      <c r="E16" s="130"/>
      <c r="F16" s="119"/>
      <c r="R16" s="128" t="str">
        <f t="shared" si="1"/>
        <v>95</v>
      </c>
      <c r="S16" s="129">
        <f t="shared" si="2"/>
        <v>0</v>
      </c>
    </row>
    <row r="17" spans="1:19" ht="14.25" thickBot="1">
      <c r="A17" s="128" t="str">
        <f>成長率グラフ!J19</f>
        <v>96</v>
      </c>
      <c r="B17" s="129">
        <f>需要別成長率!K19</f>
        <v>0</v>
      </c>
      <c r="D17" s="131" t="s">
        <v>222</v>
      </c>
      <c r="E17" s="132"/>
      <c r="F17" s="131"/>
      <c r="R17" s="128" t="str">
        <f t="shared" si="1"/>
        <v>96</v>
      </c>
      <c r="S17" s="129">
        <f t="shared" si="2"/>
        <v>0</v>
      </c>
    </row>
    <row r="18" spans="1:19">
      <c r="A18" s="128" t="str">
        <f>成長率グラフ!J20</f>
        <v>97</v>
      </c>
      <c r="B18" s="129">
        <f>需要別成長率!K20</f>
        <v>0</v>
      </c>
      <c r="R18" s="128" t="str">
        <f t="shared" si="1"/>
        <v>97</v>
      </c>
      <c r="S18" s="129">
        <f t="shared" si="2"/>
        <v>0</v>
      </c>
    </row>
    <row r="19" spans="1:19">
      <c r="A19" s="128" t="str">
        <f>成長率グラフ!J21</f>
        <v>98</v>
      </c>
      <c r="B19" s="129">
        <f>需要別成長率!K21</f>
        <v>0</v>
      </c>
      <c r="R19" s="128" t="str">
        <f t="shared" si="1"/>
        <v>98</v>
      </c>
      <c r="S19" s="129">
        <f t="shared" si="2"/>
        <v>0</v>
      </c>
    </row>
    <row r="20" spans="1:19">
      <c r="A20" s="128" t="str">
        <f>成長率グラフ!J22</f>
        <v>99</v>
      </c>
      <c r="B20" s="129">
        <f>需要別成長率!K22</f>
        <v>0</v>
      </c>
      <c r="D20" t="s">
        <v>223</v>
      </c>
      <c r="R20" s="128" t="str">
        <f t="shared" si="1"/>
        <v>99</v>
      </c>
      <c r="S20" s="129">
        <f t="shared" si="2"/>
        <v>0</v>
      </c>
    </row>
    <row r="21" spans="1:19">
      <c r="A21" s="128" t="str">
        <f>成長率グラフ!J23</f>
        <v>00</v>
      </c>
      <c r="B21" s="129">
        <f>需要別成長率!K23</f>
        <v>0</v>
      </c>
      <c r="D21" t="s">
        <v>224</v>
      </c>
      <c r="R21" s="128" t="str">
        <f t="shared" si="1"/>
        <v>00</v>
      </c>
      <c r="S21" s="129">
        <f t="shared" si="2"/>
        <v>0</v>
      </c>
    </row>
    <row r="22" spans="1:19">
      <c r="A22" s="128" t="str">
        <f>成長率グラフ!J24</f>
        <v>01</v>
      </c>
      <c r="B22" s="129">
        <f>需要別成長率!K24</f>
        <v>0</v>
      </c>
      <c r="R22" s="128" t="str">
        <f t="shared" si="1"/>
        <v>01</v>
      </c>
      <c r="S22" s="129">
        <f t="shared" si="2"/>
        <v>0</v>
      </c>
    </row>
    <row r="23" spans="1:19">
      <c r="A23" s="128" t="str">
        <f>成長率グラフ!J25</f>
        <v>02</v>
      </c>
      <c r="B23" s="129">
        <f>需要別成長率!K25</f>
        <v>0</v>
      </c>
      <c r="D23" s="112" t="s">
        <v>203</v>
      </c>
      <c r="E23" s="113"/>
      <c r="F23" s="113"/>
      <c r="R23" s="128" t="str">
        <f t="shared" si="1"/>
        <v>02</v>
      </c>
      <c r="S23" s="129">
        <f t="shared" si="2"/>
        <v>0</v>
      </c>
    </row>
    <row r="24" spans="1:19" ht="14.25" thickBot="1">
      <c r="A24" s="133" t="str">
        <f>成長率グラフ!J26</f>
        <v>03</v>
      </c>
      <c r="B24" s="134">
        <f>需要別成長率!K26</f>
        <v>0</v>
      </c>
      <c r="D24" s="113"/>
      <c r="E24" s="113"/>
      <c r="F24" s="113"/>
      <c r="R24" s="133" t="str">
        <f t="shared" si="1"/>
        <v>03</v>
      </c>
      <c r="S24" s="134">
        <f>AVERAGE(B$24:B$28)</f>
        <v>0</v>
      </c>
    </row>
    <row r="25" spans="1:19">
      <c r="A25" s="133" t="str">
        <f>成長率グラフ!J27</f>
        <v>04</v>
      </c>
      <c r="B25" s="134">
        <f>需要別成長率!K27</f>
        <v>0</v>
      </c>
      <c r="D25" s="116"/>
      <c r="E25" s="117" t="s">
        <v>227</v>
      </c>
      <c r="F25" s="117" t="s">
        <v>228</v>
      </c>
      <c r="R25" s="133" t="str">
        <f t="shared" si="1"/>
        <v>04</v>
      </c>
      <c r="S25" s="134">
        <f>AVERAGE(B$24:B$28)</f>
        <v>0</v>
      </c>
    </row>
    <row r="26" spans="1:19">
      <c r="A26" s="133" t="str">
        <f>成長率グラフ!J28</f>
        <v>05</v>
      </c>
      <c r="B26" s="134">
        <f>需要別成長率!K28</f>
        <v>0</v>
      </c>
      <c r="D26" s="119" t="s">
        <v>207</v>
      </c>
      <c r="E26" s="120"/>
      <c r="F26" s="120"/>
      <c r="R26" s="133" t="str">
        <f t="shared" si="1"/>
        <v>05</v>
      </c>
      <c r="S26" s="134">
        <f>AVERAGE(B$24:B$28)</f>
        <v>0</v>
      </c>
    </row>
    <row r="27" spans="1:19">
      <c r="A27" s="133" t="str">
        <f>成長率グラフ!J29</f>
        <v>06</v>
      </c>
      <c r="B27" s="134">
        <f>需要別成長率!K29</f>
        <v>0</v>
      </c>
      <c r="D27" s="122" t="s">
        <v>208</v>
      </c>
      <c r="E27" s="122"/>
      <c r="F27" s="122"/>
      <c r="R27" s="133" t="str">
        <f t="shared" si="1"/>
        <v>06</v>
      </c>
      <c r="S27" s="134">
        <f>AVERAGE(B$24:B$28)</f>
        <v>0</v>
      </c>
    </row>
    <row r="28" spans="1:19">
      <c r="A28" s="133" t="str">
        <f>成長率グラフ!J30</f>
        <v>07</v>
      </c>
      <c r="B28" s="134">
        <f>需要別成長率!K30</f>
        <v>0</v>
      </c>
      <c r="D28" s="119" t="s">
        <v>210</v>
      </c>
      <c r="E28" s="124"/>
      <c r="F28" s="124"/>
      <c r="R28" s="133" t="str">
        <f t="shared" si="1"/>
        <v>07</v>
      </c>
      <c r="S28" s="134">
        <f>AVERAGE(B$24:B$28)</f>
        <v>0</v>
      </c>
    </row>
    <row r="29" spans="1:19">
      <c r="A29" s="135" t="str">
        <f>成長率グラフ!J31</f>
        <v>08</v>
      </c>
      <c r="B29" s="136">
        <f>需要別成長率!K31</f>
        <v>0</v>
      </c>
      <c r="D29" s="119" t="s">
        <v>211</v>
      </c>
      <c r="E29" s="122"/>
      <c r="F29" s="119"/>
      <c r="S29" s="137"/>
    </row>
    <row r="30" spans="1:19">
      <c r="A30" s="135" t="str">
        <f>成長率グラフ!J32</f>
        <v>09</v>
      </c>
      <c r="B30" s="136">
        <f>需要別成長率!K32</f>
        <v>0</v>
      </c>
      <c r="D30" s="119" t="s">
        <v>216</v>
      </c>
      <c r="E30" s="124"/>
      <c r="F30" s="119"/>
    </row>
    <row r="31" spans="1:19">
      <c r="A31" s="135" t="str">
        <f>成長率グラフ!J33</f>
        <v>10</v>
      </c>
      <c r="B31" s="136">
        <f>需要別成長率!K33</f>
        <v>0</v>
      </c>
      <c r="D31" s="119" t="s">
        <v>217</v>
      </c>
      <c r="E31" s="124"/>
      <c r="F31" s="119"/>
    </row>
    <row r="32" spans="1:19">
      <c r="A32" s="135" t="str">
        <f>成長率グラフ!J34</f>
        <v>11</v>
      </c>
      <c r="B32" s="136">
        <f>需要別成長率!K34</f>
        <v>0</v>
      </c>
      <c r="D32" s="119" t="s">
        <v>218</v>
      </c>
      <c r="E32" s="130"/>
      <c r="F32" s="119"/>
    </row>
    <row r="33" spans="1:6">
      <c r="A33" s="135" t="str">
        <f>成長率グラフ!J35</f>
        <v>12</v>
      </c>
      <c r="B33" s="136">
        <f>需要別成長率!K35</f>
        <v>0</v>
      </c>
      <c r="D33" s="119" t="s">
        <v>219</v>
      </c>
      <c r="E33" s="130"/>
      <c r="F33" s="119"/>
    </row>
    <row r="34" spans="1:6">
      <c r="A34" s="135" t="str">
        <f>成長率グラフ!J36</f>
        <v>13</v>
      </c>
      <c r="B34" s="136">
        <f>需要別成長率!K36</f>
        <v>0</v>
      </c>
      <c r="D34" s="119" t="s">
        <v>220</v>
      </c>
      <c r="E34" s="130"/>
      <c r="F34" s="119"/>
    </row>
    <row r="35" spans="1:6">
      <c r="A35" t="str">
        <f>成長率グラフ!J37</f>
        <v>14</v>
      </c>
      <c r="B35" s="136">
        <f>需要別成長率!K37</f>
        <v>0</v>
      </c>
      <c r="D35" s="119" t="s">
        <v>221</v>
      </c>
      <c r="E35" s="130"/>
      <c r="F35" s="119"/>
    </row>
    <row r="36" spans="1:6" ht="14.25" thickBot="1">
      <c r="D36" s="131" t="s">
        <v>222</v>
      </c>
      <c r="E36" s="132"/>
      <c r="F36" s="131"/>
    </row>
  </sheetData>
  <phoneticPr fontId="2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7169" r:id="rId3">
          <objectPr defaultSize="0" autoPict="0" r:id="rId4">
            <anchor moveWithCells="1">
              <from>
                <xdr:col>8</xdr:col>
                <xdr:colOff>295275</xdr:colOff>
                <xdr:row>4</xdr:row>
                <xdr:rowOff>19050</xdr:rowOff>
              </from>
              <to>
                <xdr:col>8</xdr:col>
                <xdr:colOff>438150</xdr:colOff>
                <xdr:row>5</xdr:row>
                <xdr:rowOff>0</xdr:rowOff>
              </to>
            </anchor>
          </objectPr>
        </oleObject>
      </mc:Choice>
      <mc:Fallback>
        <oleObject progId="Equation.3" shapeId="7169" r:id="rId3"/>
      </mc:Fallback>
    </mc:AlternateContent>
    <mc:AlternateContent xmlns:mc="http://schemas.openxmlformats.org/markup-compatibility/2006">
      <mc:Choice Requires="x14">
        <oleObject progId="Equation.3" shapeId="7170" r:id="rId5">
          <objectPr defaultSize="0" autoPict="0" r:id="rId6">
            <anchor moveWithCells="1">
              <from>
                <xdr:col>8</xdr:col>
                <xdr:colOff>85725</xdr:colOff>
                <xdr:row>4</xdr:row>
                <xdr:rowOff>161925</xdr:rowOff>
              </from>
              <to>
                <xdr:col>8</xdr:col>
                <xdr:colOff>447675</xdr:colOff>
                <xdr:row>6</xdr:row>
                <xdr:rowOff>47625</xdr:rowOff>
              </to>
            </anchor>
          </objectPr>
        </oleObject>
      </mc:Choice>
      <mc:Fallback>
        <oleObject progId="Equation.3" shapeId="7170" r:id="rId5"/>
      </mc:Fallback>
    </mc:AlternateContent>
    <mc:AlternateContent xmlns:mc="http://schemas.openxmlformats.org/markup-compatibility/2006">
      <mc:Choice Requires="x14">
        <oleObject progId="Equation.3" shapeId="7171" r:id="rId7">
          <objectPr defaultSize="0" autoPict="0" r:id="rId8">
            <anchor moveWithCells="1">
              <from>
                <xdr:col>7</xdr:col>
                <xdr:colOff>476250</xdr:colOff>
                <xdr:row>5</xdr:row>
                <xdr:rowOff>152400</xdr:rowOff>
              </from>
              <to>
                <xdr:col>7</xdr:col>
                <xdr:colOff>657225</xdr:colOff>
                <xdr:row>7</xdr:row>
                <xdr:rowOff>47625</xdr:rowOff>
              </to>
            </anchor>
          </objectPr>
        </oleObject>
      </mc:Choice>
      <mc:Fallback>
        <oleObject progId="Equation.3" shapeId="7171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workbookViewId="0">
      <selection activeCell="L30" sqref="L30"/>
    </sheetView>
  </sheetViews>
  <sheetFormatPr defaultRowHeight="12"/>
  <cols>
    <col min="1" max="1" width="9" style="44"/>
    <col min="2" max="5" width="9.25" style="44" bestFit="1" customWidth="1"/>
    <col min="6" max="14" width="9.125" style="44" bestFit="1" customWidth="1"/>
    <col min="15" max="15" width="9" style="44"/>
    <col min="16" max="18" width="9.125" style="44" bestFit="1" customWidth="1"/>
    <col min="19" max="19" width="9.25" style="44" bestFit="1" customWidth="1"/>
    <col min="20" max="20" width="9" style="44"/>
    <col min="21" max="23" width="9.25" style="44" bestFit="1" customWidth="1"/>
    <col min="24" max="24" width="9" style="44"/>
    <col min="25" max="25" width="9.25" style="44" bestFit="1" customWidth="1"/>
    <col min="26" max="26" width="9" style="44"/>
    <col min="27" max="28" width="9.25" style="44" bestFit="1" customWidth="1"/>
    <col min="29" max="30" width="9.125" style="44" bestFit="1" customWidth="1"/>
    <col min="31" max="16384" width="9" style="44"/>
  </cols>
  <sheetData>
    <row r="1" spans="1:30">
      <c r="A1" s="44" t="s">
        <v>0</v>
      </c>
      <c r="P1" s="44" t="s">
        <v>1</v>
      </c>
      <c r="AD1" s="44" t="s">
        <v>2</v>
      </c>
    </row>
    <row r="2" spans="1:30">
      <c r="A2" s="44" t="s">
        <v>144</v>
      </c>
      <c r="P2" s="44" t="s">
        <v>3</v>
      </c>
      <c r="AD2" s="44" t="s">
        <v>145</v>
      </c>
    </row>
    <row r="3" spans="1:30">
      <c r="B3" s="44" t="s">
        <v>4</v>
      </c>
      <c r="C3" s="44" t="s">
        <v>130</v>
      </c>
      <c r="F3" s="44" t="s">
        <v>5</v>
      </c>
      <c r="G3" s="44" t="s">
        <v>131</v>
      </c>
      <c r="H3" s="44" t="s">
        <v>6</v>
      </c>
      <c r="I3" s="44" t="s">
        <v>132</v>
      </c>
      <c r="J3" s="44" t="s">
        <v>133</v>
      </c>
      <c r="K3" s="44" t="s">
        <v>7</v>
      </c>
      <c r="L3" s="44" t="s">
        <v>8</v>
      </c>
      <c r="P3" s="44" t="s">
        <v>9</v>
      </c>
      <c r="S3" s="44" t="s">
        <v>10</v>
      </c>
      <c r="U3" s="44" t="s">
        <v>11</v>
      </c>
      <c r="V3" s="44" t="s">
        <v>12</v>
      </c>
      <c r="W3" s="44" t="s">
        <v>13</v>
      </c>
      <c r="Y3" s="44" t="s">
        <v>134</v>
      </c>
      <c r="AA3" s="44" t="s">
        <v>146</v>
      </c>
      <c r="AB3" s="44" t="s">
        <v>147</v>
      </c>
      <c r="AC3" s="44" t="s">
        <v>8</v>
      </c>
    </row>
    <row r="4" spans="1:30">
      <c r="D4" s="44" t="s">
        <v>14</v>
      </c>
      <c r="L4" s="44" t="s">
        <v>15</v>
      </c>
      <c r="M4" s="44" t="s">
        <v>16</v>
      </c>
      <c r="N4" s="44" t="s">
        <v>17</v>
      </c>
      <c r="P4" s="44" t="s">
        <v>18</v>
      </c>
      <c r="Q4" s="44" t="s">
        <v>19</v>
      </c>
      <c r="R4" s="44" t="s">
        <v>20</v>
      </c>
      <c r="AC4" s="44" t="s">
        <v>16</v>
      </c>
      <c r="AD4" s="44" t="s">
        <v>17</v>
      </c>
    </row>
    <row r="5" spans="1:30">
      <c r="E5" s="44" t="s">
        <v>21</v>
      </c>
      <c r="AC5" s="44" t="s">
        <v>148</v>
      </c>
      <c r="AD5" s="44" t="s">
        <v>148</v>
      </c>
    </row>
    <row r="6" spans="1:30">
      <c r="B6" s="44" t="s">
        <v>149</v>
      </c>
      <c r="C6" s="44" t="s">
        <v>135</v>
      </c>
      <c r="D6" s="44" t="s">
        <v>136</v>
      </c>
      <c r="E6" s="44" t="s">
        <v>150</v>
      </c>
      <c r="F6" s="44" t="s">
        <v>137</v>
      </c>
      <c r="G6" s="44" t="s">
        <v>151</v>
      </c>
      <c r="H6" s="44" t="s">
        <v>152</v>
      </c>
      <c r="I6" s="44" t="s">
        <v>138</v>
      </c>
      <c r="J6" s="44" t="s">
        <v>139</v>
      </c>
      <c r="K6" s="44" t="s">
        <v>153</v>
      </c>
      <c r="L6" s="44" t="s">
        <v>22</v>
      </c>
      <c r="P6" s="44" t="s">
        <v>154</v>
      </c>
      <c r="S6" s="44" t="s">
        <v>23</v>
      </c>
      <c r="U6" s="44" t="s">
        <v>140</v>
      </c>
      <c r="V6" s="44" t="s">
        <v>141</v>
      </c>
      <c r="W6" s="44" t="s">
        <v>142</v>
      </c>
      <c r="Y6" s="44" t="s">
        <v>155</v>
      </c>
      <c r="AA6" s="44" t="s">
        <v>156</v>
      </c>
      <c r="AB6" s="44" t="s">
        <v>136</v>
      </c>
      <c r="AC6" s="44" t="s">
        <v>157</v>
      </c>
      <c r="AD6" s="44" t="s">
        <v>158</v>
      </c>
    </row>
    <row r="7" spans="1:30">
      <c r="A7" s="44" t="s">
        <v>24</v>
      </c>
      <c r="L7" s="44" t="s">
        <v>25</v>
      </c>
      <c r="M7" s="44" t="s">
        <v>26</v>
      </c>
      <c r="N7" s="44" t="s">
        <v>27</v>
      </c>
      <c r="P7" s="44" t="s">
        <v>28</v>
      </c>
      <c r="Q7" s="44" t="s">
        <v>29</v>
      </c>
      <c r="R7" s="44" t="s">
        <v>30</v>
      </c>
      <c r="AA7" s="44" t="s">
        <v>159</v>
      </c>
    </row>
    <row r="8" spans="1:30">
      <c r="A8" s="44" t="s">
        <v>51</v>
      </c>
      <c r="B8" s="45">
        <v>245382.39999999999</v>
      </c>
      <c r="C8" s="45">
        <v>134175.5</v>
      </c>
      <c r="D8" s="45">
        <v>132071.1</v>
      </c>
      <c r="E8" s="45">
        <v>117599.7</v>
      </c>
      <c r="F8" s="45">
        <v>15350.6</v>
      </c>
      <c r="G8" s="45">
        <v>39155.599999999999</v>
      </c>
      <c r="H8" s="45">
        <v>1389.6</v>
      </c>
      <c r="I8" s="45">
        <v>34707.9</v>
      </c>
      <c r="J8" s="45">
        <v>23000.799999999999</v>
      </c>
      <c r="K8" s="44">
        <v>-178.1</v>
      </c>
      <c r="L8" s="45">
        <v>-2219.5</v>
      </c>
      <c r="M8" s="45">
        <v>32821</v>
      </c>
      <c r="N8" s="45">
        <v>35040.5</v>
      </c>
      <c r="P8" s="44">
        <v>-40.5</v>
      </c>
      <c r="Q8" s="45">
        <v>2631.8</v>
      </c>
      <c r="R8" s="45">
        <v>2672.3</v>
      </c>
      <c r="S8" s="45">
        <v>245341.9</v>
      </c>
      <c r="U8" s="45">
        <v>247601.9</v>
      </c>
      <c r="V8" s="45">
        <v>190071.3</v>
      </c>
      <c r="W8" s="45">
        <v>57530.6</v>
      </c>
      <c r="Y8" s="45">
        <v>77506.899999999994</v>
      </c>
      <c r="AA8" s="45">
        <v>243637</v>
      </c>
      <c r="AB8" s="45">
        <v>130644.5</v>
      </c>
      <c r="AC8" s="45">
        <v>32817</v>
      </c>
      <c r="AD8" s="45">
        <v>35036.1</v>
      </c>
    </row>
    <row r="9" spans="1:30">
      <c r="A9" s="44" t="s">
        <v>52</v>
      </c>
      <c r="B9" s="45">
        <v>263679.40000000002</v>
      </c>
      <c r="C9" s="45">
        <v>142526.9</v>
      </c>
      <c r="D9" s="45">
        <v>140390.39999999999</v>
      </c>
      <c r="E9" s="45">
        <v>124641.4</v>
      </c>
      <c r="F9" s="45">
        <v>14847.8</v>
      </c>
      <c r="G9" s="45">
        <v>41442.400000000001</v>
      </c>
      <c r="H9" s="45">
        <v>1360.2</v>
      </c>
      <c r="I9" s="45">
        <v>37303.300000000003</v>
      </c>
      <c r="J9" s="45">
        <v>24461.200000000001</v>
      </c>
      <c r="K9" s="44">
        <v>-181</v>
      </c>
      <c r="L9" s="45">
        <v>1918.6</v>
      </c>
      <c r="M9" s="45">
        <v>37855</v>
      </c>
      <c r="N9" s="45">
        <v>35936.400000000001</v>
      </c>
      <c r="P9" s="44">
        <v>-444.1</v>
      </c>
      <c r="Q9" s="45">
        <v>3637.1</v>
      </c>
      <c r="R9" s="45">
        <v>4081.2</v>
      </c>
      <c r="S9" s="45">
        <v>263235.3</v>
      </c>
      <c r="U9" s="45">
        <v>261760.8</v>
      </c>
      <c r="V9" s="45">
        <v>200177.3</v>
      </c>
      <c r="W9" s="45">
        <v>61583.5</v>
      </c>
      <c r="Y9" s="45">
        <v>80751.399999999994</v>
      </c>
      <c r="AA9" s="45">
        <v>262059.6</v>
      </c>
      <c r="AB9" s="45">
        <v>139010.5</v>
      </c>
      <c r="AC9" s="45">
        <v>37846.400000000001</v>
      </c>
      <c r="AD9" s="45">
        <v>35927.1</v>
      </c>
    </row>
    <row r="10" spans="1:30">
      <c r="A10" s="44" t="s">
        <v>53</v>
      </c>
      <c r="B10" s="45">
        <v>277251.20000000001</v>
      </c>
      <c r="C10" s="45">
        <v>153087.5</v>
      </c>
      <c r="D10" s="45">
        <v>150894</v>
      </c>
      <c r="E10" s="45">
        <v>133961.4</v>
      </c>
      <c r="F10" s="45">
        <v>14962</v>
      </c>
      <c r="G10" s="45">
        <v>42463.6</v>
      </c>
      <c r="H10" s="45">
        <v>1464.2</v>
      </c>
      <c r="I10" s="45">
        <v>39617.800000000003</v>
      </c>
      <c r="J10" s="45">
        <v>24089</v>
      </c>
      <c r="K10" s="44">
        <v>-281.3</v>
      </c>
      <c r="L10" s="45">
        <v>1848.4</v>
      </c>
      <c r="M10" s="45">
        <v>39199.199999999997</v>
      </c>
      <c r="N10" s="45">
        <v>37350.699999999997</v>
      </c>
      <c r="P10" s="44">
        <v>119</v>
      </c>
      <c r="Q10" s="45">
        <v>4758.3999999999996</v>
      </c>
      <c r="R10" s="45">
        <v>4639.3999999999996</v>
      </c>
      <c r="S10" s="45">
        <v>277370.2</v>
      </c>
      <c r="U10" s="45">
        <v>275402.8</v>
      </c>
      <c r="V10" s="45">
        <v>211977.3</v>
      </c>
      <c r="W10" s="45">
        <v>63425.5</v>
      </c>
      <c r="Y10" s="45">
        <v>81514.600000000006</v>
      </c>
      <c r="AA10" s="45">
        <v>275401.7</v>
      </c>
      <c r="AB10" s="45">
        <v>149298.70000000001</v>
      </c>
      <c r="AC10" s="45">
        <v>39190.6</v>
      </c>
      <c r="AD10" s="45">
        <v>37341.300000000003</v>
      </c>
    </row>
    <row r="11" spans="1:30">
      <c r="A11" s="44" t="s">
        <v>54</v>
      </c>
      <c r="B11" s="45">
        <v>288535.59999999998</v>
      </c>
      <c r="C11" s="45">
        <v>161281.5</v>
      </c>
      <c r="D11" s="45">
        <v>158874.5</v>
      </c>
      <c r="E11" s="45">
        <v>140827.70000000001</v>
      </c>
      <c r="F11" s="45">
        <v>14251.8</v>
      </c>
      <c r="G11" s="45">
        <v>42214.8</v>
      </c>
      <c r="H11" s="44">
        <v>529</v>
      </c>
      <c r="I11" s="45">
        <v>41968.4</v>
      </c>
      <c r="J11" s="45">
        <v>23771.4</v>
      </c>
      <c r="K11" s="44">
        <v>-348.1</v>
      </c>
      <c r="L11" s="45">
        <v>4866.8999999999996</v>
      </c>
      <c r="M11" s="45">
        <v>39132.199999999997</v>
      </c>
      <c r="N11" s="45">
        <v>34265.300000000003</v>
      </c>
      <c r="P11" s="44">
        <v>370.7</v>
      </c>
      <c r="Q11" s="45">
        <v>3884.1</v>
      </c>
      <c r="R11" s="45">
        <v>3513.4</v>
      </c>
      <c r="S11" s="45">
        <v>288906.3</v>
      </c>
      <c r="U11" s="45">
        <v>283668.7</v>
      </c>
      <c r="V11" s="45">
        <v>218277</v>
      </c>
      <c r="W11" s="45">
        <v>65391.7</v>
      </c>
      <c r="Y11" s="45">
        <v>80238</v>
      </c>
      <c r="AA11" s="45">
        <v>286496.90000000002</v>
      </c>
      <c r="AB11" s="45">
        <v>157121.79999999999</v>
      </c>
      <c r="AC11" s="45">
        <v>39125.4</v>
      </c>
      <c r="AD11" s="45">
        <v>34258.199999999997</v>
      </c>
    </row>
    <row r="12" spans="1:30">
      <c r="A12" s="44" t="s">
        <v>55</v>
      </c>
      <c r="B12" s="45">
        <v>305992</v>
      </c>
      <c r="C12" s="45">
        <v>169047.4</v>
      </c>
      <c r="D12" s="45">
        <v>166514.4</v>
      </c>
      <c r="E12" s="45">
        <v>147492.4</v>
      </c>
      <c r="F12" s="45">
        <v>14114.9</v>
      </c>
      <c r="G12" s="45">
        <v>46146.1</v>
      </c>
      <c r="H12" s="44">
        <v>633.1</v>
      </c>
      <c r="I12" s="45">
        <v>43919.8</v>
      </c>
      <c r="J12" s="45">
        <v>23815.4</v>
      </c>
      <c r="K12" s="44">
        <v>280.10000000000002</v>
      </c>
      <c r="L12" s="45">
        <v>8035.3</v>
      </c>
      <c r="M12" s="45">
        <v>44906.8</v>
      </c>
      <c r="N12" s="45">
        <v>36871.5</v>
      </c>
      <c r="P12" s="44">
        <v>612.6</v>
      </c>
      <c r="Q12" s="45">
        <v>4678.3</v>
      </c>
      <c r="R12" s="45">
        <v>4065.8</v>
      </c>
      <c r="S12" s="45">
        <v>306604.59999999998</v>
      </c>
      <c r="U12" s="45">
        <v>297956.7</v>
      </c>
      <c r="V12" s="45">
        <v>229941.4</v>
      </c>
      <c r="W12" s="45">
        <v>68015.3</v>
      </c>
      <c r="Y12" s="45">
        <v>84076.4</v>
      </c>
      <c r="AA12" s="45">
        <v>304392.5</v>
      </c>
      <c r="AB12" s="45">
        <v>165129</v>
      </c>
      <c r="AC12" s="45">
        <v>44901.599999999999</v>
      </c>
      <c r="AD12" s="45">
        <v>36865.5</v>
      </c>
    </row>
    <row r="13" spans="1:30">
      <c r="A13" s="44" t="s">
        <v>56</v>
      </c>
      <c r="B13" s="45">
        <v>328615.5</v>
      </c>
      <c r="C13" s="45">
        <v>178714.5</v>
      </c>
      <c r="D13" s="45">
        <v>175961</v>
      </c>
      <c r="E13" s="45">
        <v>155800.9</v>
      </c>
      <c r="F13" s="45">
        <v>14600.2</v>
      </c>
      <c r="G13" s="45">
        <v>53074.6</v>
      </c>
      <c r="H13" s="45">
        <v>1836</v>
      </c>
      <c r="I13" s="45">
        <v>45858.400000000001</v>
      </c>
      <c r="J13" s="45">
        <v>23271.1</v>
      </c>
      <c r="K13" s="44">
        <v>225.6</v>
      </c>
      <c r="L13" s="45">
        <v>11035.1</v>
      </c>
      <c r="M13" s="45">
        <v>46186.7</v>
      </c>
      <c r="N13" s="45">
        <v>35151.599999999999</v>
      </c>
      <c r="P13" s="45">
        <v>1227.3</v>
      </c>
      <c r="Q13" s="45">
        <v>5488.8</v>
      </c>
      <c r="R13" s="45">
        <v>4261.3999999999996</v>
      </c>
      <c r="S13" s="45">
        <v>329842.90000000002</v>
      </c>
      <c r="U13" s="45">
        <v>317580.5</v>
      </c>
      <c r="V13" s="45">
        <v>248225.3</v>
      </c>
      <c r="W13" s="45">
        <v>69355.199999999997</v>
      </c>
      <c r="Y13" s="45">
        <v>90946</v>
      </c>
      <c r="AA13" s="45">
        <v>326926.2</v>
      </c>
      <c r="AB13" s="45">
        <v>174540.6</v>
      </c>
      <c r="AC13" s="45">
        <v>46176.6</v>
      </c>
      <c r="AD13" s="45">
        <v>35137.199999999997</v>
      </c>
    </row>
    <row r="14" spans="1:30">
      <c r="A14" s="44" t="s">
        <v>57</v>
      </c>
      <c r="B14" s="45">
        <v>344571.8</v>
      </c>
      <c r="C14" s="45">
        <v>186429.4</v>
      </c>
      <c r="D14" s="45">
        <v>183408.2</v>
      </c>
      <c r="E14" s="45">
        <v>162021</v>
      </c>
      <c r="F14" s="45">
        <v>15546.5</v>
      </c>
      <c r="G14" s="45">
        <v>55204.5</v>
      </c>
      <c r="H14" s="45">
        <v>1410.4</v>
      </c>
      <c r="I14" s="45">
        <v>47975.4</v>
      </c>
      <c r="J14" s="45">
        <v>24478</v>
      </c>
      <c r="K14" s="44">
        <v>266.2</v>
      </c>
      <c r="L14" s="45">
        <v>13261.4</v>
      </c>
      <c r="M14" s="45">
        <v>38079.4</v>
      </c>
      <c r="N14" s="45">
        <v>24818</v>
      </c>
      <c r="P14" s="45">
        <v>1203.4000000000001</v>
      </c>
      <c r="Q14" s="45">
        <v>5056</v>
      </c>
      <c r="R14" s="45">
        <v>3852.7</v>
      </c>
      <c r="S14" s="45">
        <v>345775.2</v>
      </c>
      <c r="U14" s="45">
        <v>331310.40000000002</v>
      </c>
      <c r="V14" s="45">
        <v>258590.7</v>
      </c>
      <c r="W14" s="45">
        <v>72719.7</v>
      </c>
      <c r="Y14" s="45">
        <v>95229</v>
      </c>
      <c r="AA14" s="45">
        <v>342515.7</v>
      </c>
      <c r="AB14" s="45">
        <v>181663.3</v>
      </c>
      <c r="AC14" s="45">
        <v>38058.199999999997</v>
      </c>
      <c r="AD14" s="45">
        <v>24777.3</v>
      </c>
    </row>
    <row r="15" spans="1:30">
      <c r="A15" s="44" t="s">
        <v>58</v>
      </c>
      <c r="B15" s="45">
        <v>358156.79999999999</v>
      </c>
      <c r="C15" s="45">
        <v>195069.8</v>
      </c>
      <c r="D15" s="45">
        <v>191990.6</v>
      </c>
      <c r="E15" s="45">
        <v>169167.5</v>
      </c>
      <c r="F15" s="45">
        <v>19034</v>
      </c>
      <c r="G15" s="45">
        <v>56978.400000000001</v>
      </c>
      <c r="H15" s="44">
        <v>540.4</v>
      </c>
      <c r="I15" s="45">
        <v>50019.1</v>
      </c>
      <c r="J15" s="45">
        <v>26088.6</v>
      </c>
      <c r="K15" s="44">
        <v>-80.8</v>
      </c>
      <c r="L15" s="45">
        <v>10507.3</v>
      </c>
      <c r="M15" s="45">
        <v>36217.800000000003</v>
      </c>
      <c r="N15" s="45">
        <v>25710.5</v>
      </c>
      <c r="P15" s="45">
        <v>2060.1999999999998</v>
      </c>
      <c r="Q15" s="45">
        <v>7329.4</v>
      </c>
      <c r="R15" s="45">
        <v>5269.2</v>
      </c>
      <c r="S15" s="45">
        <v>360217.1</v>
      </c>
      <c r="U15" s="45">
        <v>347649.6</v>
      </c>
      <c r="V15" s="45">
        <v>271622.59999999998</v>
      </c>
      <c r="W15" s="45">
        <v>76026.899999999994</v>
      </c>
      <c r="Y15" s="45">
        <v>102101.1</v>
      </c>
      <c r="AA15" s="45">
        <v>356113.8</v>
      </c>
      <c r="AB15" s="45">
        <v>190161.9</v>
      </c>
      <c r="AC15" s="45">
        <v>36180.199999999997</v>
      </c>
      <c r="AD15" s="45">
        <v>25619.1</v>
      </c>
    </row>
    <row r="16" spans="1:30">
      <c r="A16" s="44" t="s">
        <v>59</v>
      </c>
      <c r="B16" s="45">
        <v>384945.5</v>
      </c>
      <c r="C16" s="45">
        <v>206108</v>
      </c>
      <c r="D16" s="45">
        <v>202861.7</v>
      </c>
      <c r="E16" s="45">
        <v>178673.5</v>
      </c>
      <c r="F16" s="45">
        <v>21836.9</v>
      </c>
      <c r="G16" s="45">
        <v>66151</v>
      </c>
      <c r="H16" s="45">
        <v>3007.5</v>
      </c>
      <c r="I16" s="45">
        <v>52237</v>
      </c>
      <c r="J16" s="45">
        <v>27904.1</v>
      </c>
      <c r="K16" s="44">
        <v>-460.7</v>
      </c>
      <c r="L16" s="45">
        <v>8161.7</v>
      </c>
      <c r="M16" s="45">
        <v>37479.599999999999</v>
      </c>
      <c r="N16" s="45">
        <v>29317.9</v>
      </c>
      <c r="P16" s="45">
        <v>2316.5</v>
      </c>
      <c r="Q16" s="45">
        <v>9894.5</v>
      </c>
      <c r="R16" s="45">
        <v>7578</v>
      </c>
      <c r="S16" s="45">
        <v>387262</v>
      </c>
      <c r="U16" s="45">
        <v>376783.8</v>
      </c>
      <c r="V16" s="45">
        <v>297103.40000000002</v>
      </c>
      <c r="W16" s="45">
        <v>79680.399999999994</v>
      </c>
      <c r="Y16" s="45">
        <v>115892</v>
      </c>
      <c r="AA16" s="45">
        <v>382678.9</v>
      </c>
      <c r="AB16" s="45">
        <v>200800.9</v>
      </c>
      <c r="AC16" s="45">
        <v>37430.6</v>
      </c>
      <c r="AD16" s="45">
        <v>29191.4</v>
      </c>
    </row>
    <row r="17" spans="1:30">
      <c r="A17" s="44" t="s">
        <v>60</v>
      </c>
      <c r="B17" s="45">
        <v>414755.6</v>
      </c>
      <c r="C17" s="45">
        <v>220466.8</v>
      </c>
      <c r="D17" s="45">
        <v>217139.6</v>
      </c>
      <c r="E17" s="45">
        <v>191320.4</v>
      </c>
      <c r="F17" s="45">
        <v>22835.599999999999</v>
      </c>
      <c r="G17" s="45">
        <v>78058.2</v>
      </c>
      <c r="H17" s="45">
        <v>2987.4</v>
      </c>
      <c r="I17" s="45">
        <v>55619.5</v>
      </c>
      <c r="J17" s="45">
        <v>28791.7</v>
      </c>
      <c r="K17" s="44">
        <v>-153.30000000000001</v>
      </c>
      <c r="L17" s="45">
        <v>6149.8</v>
      </c>
      <c r="M17" s="45">
        <v>42338.7</v>
      </c>
      <c r="N17" s="45">
        <v>36188.9</v>
      </c>
      <c r="P17" s="45">
        <v>2849</v>
      </c>
      <c r="Q17" s="45">
        <v>14499.1</v>
      </c>
      <c r="R17" s="45">
        <v>11650</v>
      </c>
      <c r="S17" s="45">
        <v>417604.7</v>
      </c>
      <c r="U17" s="45">
        <v>408605.9</v>
      </c>
      <c r="V17" s="45">
        <v>324348</v>
      </c>
      <c r="W17" s="45">
        <v>84257.9</v>
      </c>
      <c r="Y17" s="45">
        <v>129685.5</v>
      </c>
      <c r="AA17" s="45">
        <v>412331.6</v>
      </c>
      <c r="AB17" s="45">
        <v>214763.6</v>
      </c>
      <c r="AC17" s="45">
        <v>42272.9</v>
      </c>
      <c r="AD17" s="45">
        <v>36035.800000000003</v>
      </c>
    </row>
    <row r="18" spans="1:30">
      <c r="A18" s="44" t="s">
        <v>61</v>
      </c>
      <c r="B18" s="45">
        <v>446789</v>
      </c>
      <c r="C18" s="45">
        <v>237450.6</v>
      </c>
      <c r="D18" s="45">
        <v>233816.2</v>
      </c>
      <c r="E18" s="45">
        <v>206164.5</v>
      </c>
      <c r="F18" s="45">
        <v>24632.6</v>
      </c>
      <c r="G18" s="45">
        <v>87103.4</v>
      </c>
      <c r="H18" s="45">
        <v>2080.1999999999998</v>
      </c>
      <c r="I18" s="45">
        <v>59659.199999999997</v>
      </c>
      <c r="J18" s="45">
        <v>31753.5</v>
      </c>
      <c r="K18" s="44">
        <v>70.099999999999994</v>
      </c>
      <c r="L18" s="45">
        <v>4039.3</v>
      </c>
      <c r="M18" s="45">
        <v>45999.3</v>
      </c>
      <c r="N18" s="45">
        <v>41960.1</v>
      </c>
      <c r="P18" s="45">
        <v>2962.9</v>
      </c>
      <c r="Q18" s="45">
        <v>18257.5</v>
      </c>
      <c r="R18" s="45">
        <v>15294.6</v>
      </c>
      <c r="S18" s="45">
        <v>449751.9</v>
      </c>
      <c r="U18" s="45">
        <v>442749.7</v>
      </c>
      <c r="V18" s="45">
        <v>351266.9</v>
      </c>
      <c r="W18" s="45">
        <v>91482.8</v>
      </c>
      <c r="Y18" s="45">
        <v>143489.5</v>
      </c>
      <c r="AA18" s="45">
        <v>444616.1</v>
      </c>
      <c r="AB18" s="45">
        <v>231661</v>
      </c>
      <c r="AC18" s="45">
        <v>45863.1</v>
      </c>
      <c r="AD18" s="45">
        <v>41689.9</v>
      </c>
    </row>
    <row r="19" spans="1:30">
      <c r="A19" s="44" t="s">
        <v>62</v>
      </c>
      <c r="B19" s="45">
        <v>475137.3</v>
      </c>
      <c r="C19" s="45">
        <v>250348.3</v>
      </c>
      <c r="D19" s="45">
        <v>246277.4</v>
      </c>
      <c r="E19" s="45">
        <v>216685.2</v>
      </c>
      <c r="F19" s="45">
        <v>24066</v>
      </c>
      <c r="G19" s="45">
        <v>92892.1</v>
      </c>
      <c r="H19" s="45">
        <v>3109.7</v>
      </c>
      <c r="I19" s="45">
        <v>63784.1</v>
      </c>
      <c r="J19" s="45">
        <v>33484.6</v>
      </c>
      <c r="K19" s="44">
        <v>-215.5</v>
      </c>
      <c r="L19" s="45">
        <v>7668</v>
      </c>
      <c r="M19" s="45">
        <v>46865.599999999999</v>
      </c>
      <c r="N19" s="45">
        <v>39197.599999999999</v>
      </c>
      <c r="P19" s="45">
        <v>3011.8</v>
      </c>
      <c r="Q19" s="45">
        <v>19397.3</v>
      </c>
      <c r="R19" s="45">
        <v>16385.5</v>
      </c>
      <c r="S19" s="45">
        <v>478149.1</v>
      </c>
      <c r="U19" s="45">
        <v>467469.3</v>
      </c>
      <c r="V19" s="45">
        <v>370416.1</v>
      </c>
      <c r="W19" s="45">
        <v>97053.2</v>
      </c>
      <c r="Y19" s="45">
        <v>150442.79999999999</v>
      </c>
      <c r="AA19" s="45">
        <v>471584.9</v>
      </c>
      <c r="AB19" s="45">
        <v>243133.8</v>
      </c>
      <c r="AC19" s="45">
        <v>46667.9</v>
      </c>
      <c r="AD19" s="45">
        <v>39120.9</v>
      </c>
    </row>
    <row r="20" spans="1:30">
      <c r="A20" s="44" t="s">
        <v>63</v>
      </c>
      <c r="B20" s="45">
        <v>487552.2</v>
      </c>
      <c r="C20" s="45">
        <v>260376</v>
      </c>
      <c r="D20" s="45">
        <v>255883.5</v>
      </c>
      <c r="E20" s="45">
        <v>224457.2</v>
      </c>
      <c r="F20" s="45">
        <v>22974.6</v>
      </c>
      <c r="G20" s="45">
        <v>86517</v>
      </c>
      <c r="H20" s="44">
        <v>919.2</v>
      </c>
      <c r="I20" s="45">
        <v>67289.899999999994</v>
      </c>
      <c r="J20" s="45">
        <v>38827.1</v>
      </c>
      <c r="K20" s="44">
        <v>-54.8</v>
      </c>
      <c r="L20" s="45">
        <v>10703.2</v>
      </c>
      <c r="M20" s="45">
        <v>47593.7</v>
      </c>
      <c r="N20" s="45">
        <v>36890.5</v>
      </c>
      <c r="P20" s="45">
        <v>3763.3</v>
      </c>
      <c r="Q20" s="45">
        <v>18445.599999999999</v>
      </c>
      <c r="R20" s="45">
        <v>14682.3</v>
      </c>
      <c r="S20" s="45">
        <v>491315.5</v>
      </c>
      <c r="U20" s="45">
        <v>476849</v>
      </c>
      <c r="V20" s="45">
        <v>370786.8</v>
      </c>
      <c r="W20" s="45">
        <v>106062.2</v>
      </c>
      <c r="Y20" s="45">
        <v>148318.70000000001</v>
      </c>
      <c r="AA20" s="45">
        <v>483275.5</v>
      </c>
      <c r="AB20" s="45">
        <v>252247.2</v>
      </c>
      <c r="AC20" s="45">
        <v>47288.1</v>
      </c>
      <c r="AD20" s="45">
        <v>36890.5</v>
      </c>
    </row>
    <row r="21" spans="1:30">
      <c r="A21" s="44" t="s">
        <v>64</v>
      </c>
      <c r="B21" s="45">
        <v>490876.2</v>
      </c>
      <c r="C21" s="45">
        <v>265923.90000000002</v>
      </c>
      <c r="D21" s="45">
        <v>261234.1</v>
      </c>
      <c r="E21" s="45">
        <v>227913.4</v>
      </c>
      <c r="F21" s="45">
        <v>23628.7</v>
      </c>
      <c r="G21" s="45">
        <v>77352.899999999994</v>
      </c>
      <c r="H21" s="44">
        <v>289.60000000000002</v>
      </c>
      <c r="I21" s="45">
        <v>70210.600000000006</v>
      </c>
      <c r="J21" s="45">
        <v>42608.6</v>
      </c>
      <c r="K21" s="44">
        <v>-119.1</v>
      </c>
      <c r="L21" s="45">
        <v>10981.1</v>
      </c>
      <c r="M21" s="45">
        <v>44532.2</v>
      </c>
      <c r="N21" s="45">
        <v>33551.1</v>
      </c>
      <c r="P21" s="45">
        <v>4038.3</v>
      </c>
      <c r="Q21" s="45">
        <v>16929.900000000001</v>
      </c>
      <c r="R21" s="45">
        <v>12891.6</v>
      </c>
      <c r="S21" s="45">
        <v>494914.5</v>
      </c>
      <c r="U21" s="45">
        <v>479895.1</v>
      </c>
      <c r="V21" s="45">
        <v>367195</v>
      </c>
      <c r="W21" s="45">
        <v>112700.1</v>
      </c>
      <c r="Y21" s="45">
        <v>143590.1</v>
      </c>
      <c r="AA21" s="45">
        <v>486329.9</v>
      </c>
      <c r="AB21" s="45">
        <v>257354.1</v>
      </c>
      <c r="AC21" s="45">
        <v>44109</v>
      </c>
      <c r="AD21" s="45">
        <v>33343.5</v>
      </c>
    </row>
    <row r="22" spans="1:30">
      <c r="A22" s="44" t="s">
        <v>31</v>
      </c>
      <c r="B22" s="45">
        <v>495743.4</v>
      </c>
      <c r="C22" s="45">
        <v>273994.8</v>
      </c>
      <c r="D22" s="45">
        <v>269297.8</v>
      </c>
      <c r="E22" s="45">
        <v>234248.9</v>
      </c>
      <c r="F22" s="45">
        <v>25504.6</v>
      </c>
      <c r="G22" s="45">
        <v>71596.3</v>
      </c>
      <c r="H22" s="45">
        <v>-1272.3</v>
      </c>
      <c r="I22" s="45">
        <v>72842</v>
      </c>
      <c r="J22" s="45">
        <v>42856</v>
      </c>
      <c r="K22" s="44">
        <v>360.3</v>
      </c>
      <c r="L22" s="45">
        <v>9861.7000000000007</v>
      </c>
      <c r="M22" s="45">
        <v>44627.3</v>
      </c>
      <c r="N22" s="45">
        <v>34765.699999999997</v>
      </c>
      <c r="P22" s="45">
        <v>3937.2</v>
      </c>
      <c r="Q22" s="45">
        <v>16502.900000000001</v>
      </c>
      <c r="R22" s="45">
        <v>12565.6</v>
      </c>
      <c r="S22" s="45">
        <v>499680.6</v>
      </c>
      <c r="U22" s="45">
        <v>485881.7</v>
      </c>
      <c r="V22" s="45">
        <v>369823.3</v>
      </c>
      <c r="W22" s="45">
        <v>116058.4</v>
      </c>
      <c r="Y22" s="45">
        <v>139956.9</v>
      </c>
      <c r="AA22" s="45">
        <v>490647.6</v>
      </c>
      <c r="AB22" s="45">
        <v>264726.7</v>
      </c>
      <c r="AC22" s="45">
        <v>44269.7</v>
      </c>
      <c r="AD22" s="45">
        <v>34386.699999999997</v>
      </c>
    </row>
    <row r="26" spans="1:30">
      <c r="A26" s="44" t="s">
        <v>0</v>
      </c>
      <c r="P26" s="44" t="s">
        <v>1</v>
      </c>
      <c r="AD26" s="44" t="s">
        <v>2</v>
      </c>
    </row>
    <row r="27" spans="1:30">
      <c r="A27" s="44" t="s">
        <v>144</v>
      </c>
      <c r="P27" s="44" t="s">
        <v>3</v>
      </c>
      <c r="AD27" s="44" t="s">
        <v>145</v>
      </c>
    </row>
    <row r="28" spans="1:30">
      <c r="B28" s="44" t="s">
        <v>4</v>
      </c>
      <c r="C28" s="44" t="s">
        <v>130</v>
      </c>
      <c r="F28" s="44" t="s">
        <v>5</v>
      </c>
      <c r="G28" s="44" t="s">
        <v>131</v>
      </c>
      <c r="H28" s="44" t="s">
        <v>6</v>
      </c>
      <c r="I28" s="44" t="s">
        <v>132</v>
      </c>
      <c r="J28" s="44" t="s">
        <v>133</v>
      </c>
      <c r="K28" s="44" t="s">
        <v>7</v>
      </c>
      <c r="L28" s="44" t="s">
        <v>8</v>
      </c>
      <c r="P28" s="44" t="s">
        <v>9</v>
      </c>
      <c r="S28" s="44" t="s">
        <v>10</v>
      </c>
      <c r="U28" s="44" t="s">
        <v>11</v>
      </c>
      <c r="V28" s="44" t="s">
        <v>12</v>
      </c>
      <c r="W28" s="44" t="s">
        <v>13</v>
      </c>
      <c r="Y28" s="44" t="s">
        <v>134</v>
      </c>
      <c r="AA28" s="44" t="s">
        <v>146</v>
      </c>
      <c r="AB28" s="44" t="s">
        <v>147</v>
      </c>
      <c r="AC28" s="44" t="s">
        <v>8</v>
      </c>
    </row>
    <row r="29" spans="1:30">
      <c r="D29" s="44" t="s">
        <v>14</v>
      </c>
      <c r="L29" s="44" t="s">
        <v>15</v>
      </c>
      <c r="M29" s="44" t="s">
        <v>16</v>
      </c>
      <c r="N29" s="44" t="s">
        <v>17</v>
      </c>
      <c r="P29" s="44" t="s">
        <v>18</v>
      </c>
      <c r="Q29" s="44" t="s">
        <v>19</v>
      </c>
      <c r="R29" s="44" t="s">
        <v>20</v>
      </c>
      <c r="AC29" s="44" t="s">
        <v>16</v>
      </c>
      <c r="AD29" s="44" t="s">
        <v>17</v>
      </c>
    </row>
    <row r="30" spans="1:30">
      <c r="E30" s="44" t="s">
        <v>21</v>
      </c>
      <c r="AC30" s="44" t="s">
        <v>148</v>
      </c>
      <c r="AD30" s="44" t="s">
        <v>148</v>
      </c>
    </row>
    <row r="31" spans="1:30">
      <c r="B31" s="44" t="s">
        <v>149</v>
      </c>
      <c r="C31" s="44" t="s">
        <v>135</v>
      </c>
      <c r="D31" s="44" t="s">
        <v>136</v>
      </c>
      <c r="E31" s="44" t="s">
        <v>150</v>
      </c>
      <c r="F31" s="44" t="s">
        <v>137</v>
      </c>
      <c r="G31" s="44" t="s">
        <v>151</v>
      </c>
      <c r="H31" s="44" t="s">
        <v>152</v>
      </c>
      <c r="I31" s="44" t="s">
        <v>138</v>
      </c>
      <c r="J31" s="44" t="s">
        <v>139</v>
      </c>
      <c r="K31" s="44" t="s">
        <v>153</v>
      </c>
      <c r="L31" s="44" t="s">
        <v>22</v>
      </c>
      <c r="P31" s="44" t="s">
        <v>154</v>
      </c>
      <c r="S31" s="44" t="s">
        <v>23</v>
      </c>
      <c r="U31" s="44" t="s">
        <v>140</v>
      </c>
      <c r="V31" s="44" t="s">
        <v>141</v>
      </c>
      <c r="W31" s="44" t="s">
        <v>142</v>
      </c>
      <c r="Y31" s="44" t="s">
        <v>155</v>
      </c>
      <c r="AA31" s="44" t="s">
        <v>156</v>
      </c>
      <c r="AB31" s="44" t="s">
        <v>136</v>
      </c>
      <c r="AC31" s="44" t="s">
        <v>157</v>
      </c>
      <c r="AD31" s="44" t="s">
        <v>158</v>
      </c>
    </row>
    <row r="32" spans="1:30">
      <c r="A32" s="44" t="s">
        <v>24</v>
      </c>
      <c r="L32" s="44" t="s">
        <v>25</v>
      </c>
      <c r="M32" s="44" t="s">
        <v>26</v>
      </c>
      <c r="N32" s="44" t="s">
        <v>27</v>
      </c>
      <c r="P32" s="44" t="s">
        <v>28</v>
      </c>
      <c r="Q32" s="44" t="s">
        <v>29</v>
      </c>
      <c r="R32" s="44" t="s">
        <v>30</v>
      </c>
      <c r="AA32" s="44" t="s">
        <v>159</v>
      </c>
    </row>
    <row r="33" spans="1:30">
      <c r="A33" s="44" t="s">
        <v>31</v>
      </c>
      <c r="B33" s="45">
        <v>495743.4</v>
      </c>
      <c r="C33" s="45">
        <v>273994.8</v>
      </c>
      <c r="D33" s="45">
        <v>269297.8</v>
      </c>
      <c r="E33" s="45">
        <v>234248.9</v>
      </c>
      <c r="F33" s="45">
        <v>25504.6</v>
      </c>
      <c r="G33" s="45">
        <v>71596.3</v>
      </c>
      <c r="H33" s="45">
        <v>-1272.3</v>
      </c>
      <c r="I33" s="45">
        <v>72842</v>
      </c>
      <c r="J33" s="45">
        <v>42856</v>
      </c>
      <c r="K33" s="44">
        <v>360.3</v>
      </c>
      <c r="L33" s="45">
        <v>9861.7000000000007</v>
      </c>
      <c r="M33" s="45">
        <v>44627.3</v>
      </c>
      <c r="N33" s="45">
        <v>34765.699999999997</v>
      </c>
      <c r="P33" s="45">
        <v>3937.2</v>
      </c>
      <c r="Q33" s="45">
        <v>16502.900000000001</v>
      </c>
      <c r="R33" s="45">
        <v>12565.6</v>
      </c>
      <c r="S33" s="45">
        <v>499680.6</v>
      </c>
      <c r="U33" s="45">
        <v>485881.7</v>
      </c>
      <c r="V33" s="45">
        <v>369823.3</v>
      </c>
      <c r="W33" s="45">
        <v>116058.4</v>
      </c>
      <c r="Y33" s="45">
        <v>139956.9</v>
      </c>
      <c r="AA33" s="45">
        <v>490647.6</v>
      </c>
      <c r="AB33" s="45">
        <v>264726.7</v>
      </c>
      <c r="AC33" s="45">
        <v>44269.7</v>
      </c>
      <c r="AD33" s="45">
        <v>34386.699999999997</v>
      </c>
    </row>
    <row r="34" spans="1:30">
      <c r="A34" s="44" t="s">
        <v>32</v>
      </c>
      <c r="B34" s="45">
        <v>501706.9</v>
      </c>
      <c r="C34" s="45">
        <v>277744.09999999998</v>
      </c>
      <c r="D34" s="45">
        <v>272869</v>
      </c>
      <c r="E34" s="45">
        <v>236245.7</v>
      </c>
      <c r="F34" s="45">
        <v>24137.200000000001</v>
      </c>
      <c r="G34" s="45">
        <v>72570</v>
      </c>
      <c r="H34" s="45">
        <v>1630.2</v>
      </c>
      <c r="I34" s="45">
        <v>76193.3</v>
      </c>
      <c r="J34" s="45">
        <v>42520.9</v>
      </c>
      <c r="K34" s="44">
        <v>111</v>
      </c>
      <c r="L34" s="45">
        <v>6800.4</v>
      </c>
      <c r="M34" s="45">
        <v>45417.4</v>
      </c>
      <c r="N34" s="45">
        <v>38617</v>
      </c>
      <c r="P34" s="45">
        <v>4114.3</v>
      </c>
      <c r="Q34" s="45">
        <v>18856</v>
      </c>
      <c r="R34" s="45">
        <v>14741.6</v>
      </c>
      <c r="S34" s="45">
        <v>505821.3</v>
      </c>
      <c r="U34" s="45">
        <v>494906.6</v>
      </c>
      <c r="V34" s="45">
        <v>376081.4</v>
      </c>
      <c r="W34" s="45">
        <v>118825.1</v>
      </c>
      <c r="Y34" s="45">
        <v>139228</v>
      </c>
      <c r="AA34" s="45">
        <v>496222.6</v>
      </c>
      <c r="AB34" s="45">
        <v>268003.40000000002</v>
      </c>
      <c r="AC34" s="45">
        <v>45230.1</v>
      </c>
      <c r="AD34" s="45">
        <v>38272.400000000001</v>
      </c>
    </row>
    <row r="35" spans="1:30">
      <c r="A35" s="44" t="s">
        <v>33</v>
      </c>
      <c r="B35" s="45">
        <v>511934.8</v>
      </c>
      <c r="C35" s="45">
        <v>284070.90000000002</v>
      </c>
      <c r="D35" s="45">
        <v>279125.3</v>
      </c>
      <c r="E35" s="45">
        <v>240905.5</v>
      </c>
      <c r="F35" s="45">
        <v>27129.5</v>
      </c>
      <c r="G35" s="45">
        <v>72359.3</v>
      </c>
      <c r="H35" s="45">
        <v>2162.6</v>
      </c>
      <c r="I35" s="45">
        <v>79013.3</v>
      </c>
      <c r="J35" s="45">
        <v>44581.5</v>
      </c>
      <c r="K35" s="44">
        <v>254.6</v>
      </c>
      <c r="L35" s="45">
        <v>2363</v>
      </c>
      <c r="M35" s="45">
        <v>49660.3</v>
      </c>
      <c r="N35" s="45">
        <v>47297.3</v>
      </c>
      <c r="P35" s="45">
        <v>5775.3</v>
      </c>
      <c r="Q35" s="45">
        <v>13126.6</v>
      </c>
      <c r="R35" s="45">
        <v>7351.3</v>
      </c>
      <c r="S35" s="45">
        <v>517710.1</v>
      </c>
      <c r="U35" s="45">
        <v>509571.8</v>
      </c>
      <c r="V35" s="45">
        <v>385722.3</v>
      </c>
      <c r="W35" s="45">
        <v>123849.5</v>
      </c>
      <c r="Y35" s="45">
        <v>144070.39999999999</v>
      </c>
      <c r="AA35" s="45">
        <v>505819.8</v>
      </c>
      <c r="AB35" s="45">
        <v>273841.7</v>
      </c>
      <c r="AC35" s="45">
        <v>49560.6</v>
      </c>
      <c r="AD35" s="45">
        <v>47021.8</v>
      </c>
    </row>
    <row r="36" spans="1:30">
      <c r="A36" s="44" t="s">
        <v>34</v>
      </c>
      <c r="B36" s="45">
        <v>523198.3</v>
      </c>
      <c r="C36" s="45">
        <v>289981.09999999998</v>
      </c>
      <c r="D36" s="45">
        <v>285047.40000000002</v>
      </c>
      <c r="E36" s="45">
        <v>245143.2</v>
      </c>
      <c r="F36" s="45">
        <v>24272.3</v>
      </c>
      <c r="G36" s="45">
        <v>78256.399999999994</v>
      </c>
      <c r="H36" s="45">
        <v>2547.6</v>
      </c>
      <c r="I36" s="45">
        <v>80645</v>
      </c>
      <c r="J36" s="45">
        <v>41700.9</v>
      </c>
      <c r="K36" s="44">
        <v>169</v>
      </c>
      <c r="L36" s="45">
        <v>5626.1</v>
      </c>
      <c r="M36" s="45">
        <v>56146.8</v>
      </c>
      <c r="N36" s="45">
        <v>50520.800000000003</v>
      </c>
      <c r="P36" s="45">
        <v>7019.4</v>
      </c>
      <c r="Q36" s="45">
        <v>14580.1</v>
      </c>
      <c r="R36" s="45">
        <v>7560.6</v>
      </c>
      <c r="S36" s="45">
        <v>530217.80000000005</v>
      </c>
      <c r="U36" s="45">
        <v>517572.3</v>
      </c>
      <c r="V36" s="45">
        <v>395057.4</v>
      </c>
      <c r="W36" s="45">
        <v>122514.9</v>
      </c>
      <c r="Y36" s="45">
        <v>144229.6</v>
      </c>
      <c r="AA36" s="45">
        <v>516692.8</v>
      </c>
      <c r="AB36" s="45">
        <v>279345.5</v>
      </c>
      <c r="AC36" s="45">
        <v>56073.599999999999</v>
      </c>
      <c r="AD36" s="45">
        <v>50316.1</v>
      </c>
    </row>
    <row r="37" spans="1:30">
      <c r="A37" s="44" t="s">
        <v>35</v>
      </c>
      <c r="B37" s="45">
        <v>512438.6</v>
      </c>
      <c r="C37" s="45">
        <v>287545</v>
      </c>
      <c r="D37" s="45">
        <v>282102.59999999998</v>
      </c>
      <c r="E37" s="45">
        <v>240959.8</v>
      </c>
      <c r="F37" s="45">
        <v>20398.900000000001</v>
      </c>
      <c r="G37" s="45">
        <v>72871.199999999997</v>
      </c>
      <c r="H37" s="45">
        <v>1554.5</v>
      </c>
      <c r="I37" s="45">
        <v>81583.199999999997</v>
      </c>
      <c r="J37" s="45">
        <v>39013.5</v>
      </c>
      <c r="K37" s="44">
        <v>-90.2</v>
      </c>
      <c r="L37" s="45">
        <v>9562.5</v>
      </c>
      <c r="M37" s="45">
        <v>55227.9</v>
      </c>
      <c r="N37" s="45">
        <v>45665.5</v>
      </c>
      <c r="P37" s="45">
        <v>6951.8</v>
      </c>
      <c r="Q37" s="45">
        <v>14170.1</v>
      </c>
      <c r="R37" s="45">
        <v>7218.2</v>
      </c>
      <c r="S37" s="45">
        <v>519390.4</v>
      </c>
      <c r="U37" s="45">
        <v>502876.1</v>
      </c>
      <c r="V37" s="45">
        <v>382369.6</v>
      </c>
      <c r="W37" s="45">
        <v>120506.5</v>
      </c>
      <c r="Y37" s="45">
        <v>132283.5</v>
      </c>
      <c r="AA37" s="45">
        <v>505574.3</v>
      </c>
      <c r="AB37" s="45">
        <v>276204</v>
      </c>
      <c r="AC37" s="45">
        <v>55051</v>
      </c>
      <c r="AD37" s="45">
        <v>45607</v>
      </c>
    </row>
    <row r="38" spans="1:30">
      <c r="A38" s="44" t="s">
        <v>36</v>
      </c>
      <c r="B38" s="45">
        <v>504903.2</v>
      </c>
      <c r="C38" s="45">
        <v>288877.09999999998</v>
      </c>
      <c r="D38" s="45">
        <v>283053.2</v>
      </c>
      <c r="E38" s="45">
        <v>241169.7</v>
      </c>
      <c r="F38" s="45">
        <v>20165.599999999999</v>
      </c>
      <c r="G38" s="45">
        <v>68675</v>
      </c>
      <c r="H38" s="45">
        <v>-3690.7</v>
      </c>
      <c r="I38" s="45">
        <v>83126.8</v>
      </c>
      <c r="J38" s="45">
        <v>39839.300000000003</v>
      </c>
      <c r="K38" s="44">
        <v>-119.7</v>
      </c>
      <c r="L38" s="45">
        <v>8029.8</v>
      </c>
      <c r="M38" s="45">
        <v>51365.7</v>
      </c>
      <c r="N38" s="45">
        <v>43335.9</v>
      </c>
      <c r="P38" s="45">
        <v>6376.9</v>
      </c>
      <c r="Q38" s="45">
        <v>11481.9</v>
      </c>
      <c r="R38" s="45">
        <v>5105</v>
      </c>
      <c r="S38" s="45">
        <v>511280.1</v>
      </c>
      <c r="U38" s="45">
        <v>496873.4</v>
      </c>
      <c r="V38" s="45">
        <v>374026.9</v>
      </c>
      <c r="W38" s="45">
        <v>122846.5</v>
      </c>
      <c r="Y38" s="45">
        <v>128679.8</v>
      </c>
      <c r="AA38" s="45">
        <v>497936.4</v>
      </c>
      <c r="AB38" s="45">
        <v>276949.40000000002</v>
      </c>
      <c r="AC38" s="45">
        <v>51143.5</v>
      </c>
      <c r="AD38" s="45">
        <v>43251.1</v>
      </c>
    </row>
    <row r="39" spans="1:30">
      <c r="A39" s="44" t="s">
        <v>37</v>
      </c>
      <c r="B39" s="45">
        <v>509860</v>
      </c>
      <c r="C39" s="45">
        <v>288167.2</v>
      </c>
      <c r="D39" s="45">
        <v>282803.5</v>
      </c>
      <c r="E39" s="45">
        <v>240027.5</v>
      </c>
      <c r="F39" s="45">
        <v>20304.8</v>
      </c>
      <c r="G39" s="45">
        <v>72190</v>
      </c>
      <c r="H39" s="44">
        <v>-532.79999999999995</v>
      </c>
      <c r="I39" s="45">
        <v>86307.8</v>
      </c>
      <c r="J39" s="45">
        <v>36020.6</v>
      </c>
      <c r="K39" s="44">
        <v>16</v>
      </c>
      <c r="L39" s="45">
        <v>7386.4</v>
      </c>
      <c r="M39" s="45">
        <v>55459.4</v>
      </c>
      <c r="N39" s="45">
        <v>48073</v>
      </c>
      <c r="P39" s="45">
        <v>6479.7</v>
      </c>
      <c r="Q39" s="45">
        <v>11633.6</v>
      </c>
      <c r="R39" s="45">
        <v>5153.8999999999996</v>
      </c>
      <c r="S39" s="45">
        <v>516339.7</v>
      </c>
      <c r="U39" s="45">
        <v>502473.6</v>
      </c>
      <c r="V39" s="45">
        <v>380129.3</v>
      </c>
      <c r="W39" s="45">
        <v>122344.3</v>
      </c>
      <c r="Y39" s="45">
        <v>128515.4</v>
      </c>
      <c r="AA39" s="45">
        <v>502549.7</v>
      </c>
      <c r="AB39" s="45">
        <v>276566.90000000002</v>
      </c>
      <c r="AC39" s="45">
        <v>55255.9</v>
      </c>
      <c r="AD39" s="45">
        <v>47940.4</v>
      </c>
    </row>
    <row r="40" spans="1:30">
      <c r="A40" s="44" t="s">
        <v>38</v>
      </c>
      <c r="B40" s="45">
        <v>505543.2</v>
      </c>
      <c r="C40" s="45">
        <v>289787.90000000002</v>
      </c>
      <c r="D40" s="45">
        <v>284355.5</v>
      </c>
      <c r="E40" s="45">
        <v>240731.9</v>
      </c>
      <c r="F40" s="45">
        <v>19054.099999999999</v>
      </c>
      <c r="G40" s="45">
        <v>69860.2</v>
      </c>
      <c r="H40" s="44">
        <v>134.1</v>
      </c>
      <c r="I40" s="45">
        <v>89654.6</v>
      </c>
      <c r="J40" s="45">
        <v>33921.699999999997</v>
      </c>
      <c r="K40" s="44">
        <v>-103.6</v>
      </c>
      <c r="L40" s="45">
        <v>3234.2</v>
      </c>
      <c r="M40" s="45">
        <v>52823.3</v>
      </c>
      <c r="N40" s="45">
        <v>49589.1</v>
      </c>
      <c r="P40" s="45">
        <v>8389.2000000000007</v>
      </c>
      <c r="Q40" s="45">
        <v>13826.7</v>
      </c>
      <c r="R40" s="45">
        <v>5437.5</v>
      </c>
      <c r="S40" s="45">
        <v>513932.5</v>
      </c>
      <c r="U40" s="45">
        <v>502309.1</v>
      </c>
      <c r="V40" s="45">
        <v>378836.4</v>
      </c>
      <c r="W40" s="45">
        <v>123472.7</v>
      </c>
      <c r="Y40" s="45">
        <v>122836</v>
      </c>
      <c r="AA40" s="45">
        <v>496744.2</v>
      </c>
      <c r="AB40" s="45">
        <v>278215.7</v>
      </c>
      <c r="AC40" s="45">
        <v>52567</v>
      </c>
      <c r="AD40" s="45">
        <v>49392.800000000003</v>
      </c>
    </row>
    <row r="41" spans="1:30">
      <c r="A41" s="44" t="s">
        <v>39</v>
      </c>
      <c r="B41" s="45">
        <v>499147</v>
      </c>
      <c r="C41" s="45">
        <v>289038.3</v>
      </c>
      <c r="D41" s="45">
        <v>283739</v>
      </c>
      <c r="E41" s="45">
        <v>239537.1</v>
      </c>
      <c r="F41" s="45">
        <v>18148.2</v>
      </c>
      <c r="G41" s="45">
        <v>64462.1</v>
      </c>
      <c r="H41" s="45">
        <v>-2022.6</v>
      </c>
      <c r="I41" s="45">
        <v>91306.1</v>
      </c>
      <c r="J41" s="45">
        <v>31601.1</v>
      </c>
      <c r="K41" s="44">
        <v>-83.6</v>
      </c>
      <c r="L41" s="45">
        <v>6697.3</v>
      </c>
      <c r="M41" s="45">
        <v>56168.2</v>
      </c>
      <c r="N41" s="45">
        <v>49470.9</v>
      </c>
      <c r="P41" s="45">
        <v>8041.7</v>
      </c>
      <c r="Q41" s="45">
        <v>12768.1</v>
      </c>
      <c r="R41" s="45">
        <v>4726.3999999999996</v>
      </c>
      <c r="S41" s="45">
        <v>507188.7</v>
      </c>
      <c r="U41" s="45">
        <v>492449.7</v>
      </c>
      <c r="V41" s="45">
        <v>369626.1</v>
      </c>
      <c r="W41" s="45">
        <v>122823.6</v>
      </c>
      <c r="Y41" s="45">
        <v>114211.5</v>
      </c>
      <c r="AA41" s="45">
        <v>489080.8</v>
      </c>
      <c r="AB41" s="45">
        <v>277357.7</v>
      </c>
      <c r="AC41" s="45">
        <v>55829.1</v>
      </c>
      <c r="AD41" s="45">
        <v>49417.2</v>
      </c>
    </row>
    <row r="42" spans="1:30">
      <c r="A42" s="44" t="s">
        <v>40</v>
      </c>
      <c r="B42" s="45">
        <v>498854.8</v>
      </c>
      <c r="C42" s="45">
        <v>287514.2</v>
      </c>
      <c r="D42" s="45">
        <v>281953.3</v>
      </c>
      <c r="E42" s="45">
        <v>237200.1</v>
      </c>
      <c r="F42" s="45">
        <v>17909.400000000001</v>
      </c>
      <c r="G42" s="45">
        <v>65628.7</v>
      </c>
      <c r="H42" s="44">
        <v>-368.8</v>
      </c>
      <c r="I42" s="45">
        <v>91343.4</v>
      </c>
      <c r="J42" s="45">
        <v>28685.7</v>
      </c>
      <c r="K42" s="44">
        <v>-114.9</v>
      </c>
      <c r="L42" s="45">
        <v>8257.1</v>
      </c>
      <c r="M42" s="45">
        <v>59227.8</v>
      </c>
      <c r="N42" s="45">
        <v>50970.7</v>
      </c>
      <c r="P42" s="45">
        <v>8262.1</v>
      </c>
      <c r="Q42" s="45">
        <v>12420.2</v>
      </c>
      <c r="R42" s="45">
        <v>4158.1000000000004</v>
      </c>
      <c r="S42" s="45">
        <v>507116.9</v>
      </c>
      <c r="U42" s="45">
        <v>490597.7</v>
      </c>
      <c r="V42" s="45">
        <v>370683.5</v>
      </c>
      <c r="W42" s="45">
        <v>119914.1</v>
      </c>
      <c r="Y42" s="45">
        <v>112223.8</v>
      </c>
      <c r="AA42" s="45">
        <v>488424.3</v>
      </c>
      <c r="AB42" s="45">
        <v>275346.09999999998</v>
      </c>
      <c r="AC42" s="45">
        <v>58882.400000000001</v>
      </c>
      <c r="AD42" s="45">
        <v>50906.9</v>
      </c>
    </row>
    <row r="43" spans="1:30">
      <c r="A43" s="44" t="s">
        <v>41</v>
      </c>
      <c r="B43" s="45">
        <v>503725.3</v>
      </c>
      <c r="C43" s="45">
        <v>288599.3</v>
      </c>
      <c r="D43" s="45">
        <v>282969.90000000002</v>
      </c>
      <c r="E43" s="45">
        <v>237807.3</v>
      </c>
      <c r="F43" s="45">
        <v>18345.5</v>
      </c>
      <c r="G43" s="45">
        <v>66770.2</v>
      </c>
      <c r="H43" s="45">
        <v>1627.9</v>
      </c>
      <c r="I43" s="45">
        <v>91909.2</v>
      </c>
      <c r="J43" s="45">
        <v>26671.200000000001</v>
      </c>
      <c r="K43" s="44">
        <v>-57.4</v>
      </c>
      <c r="L43" s="45">
        <v>9859.5</v>
      </c>
      <c r="M43" s="45">
        <v>66543.8</v>
      </c>
      <c r="N43" s="45">
        <v>56684.4</v>
      </c>
      <c r="P43" s="45">
        <v>9386.4</v>
      </c>
      <c r="Q43" s="45">
        <v>13922.4</v>
      </c>
      <c r="R43" s="45">
        <v>4535.8999999999996</v>
      </c>
      <c r="S43" s="45">
        <v>513111.8</v>
      </c>
      <c r="U43" s="45">
        <v>493865.9</v>
      </c>
      <c r="V43" s="45">
        <v>375342.9</v>
      </c>
      <c r="W43" s="45">
        <v>118523</v>
      </c>
      <c r="Y43" s="45">
        <v>111786.9</v>
      </c>
      <c r="AA43" s="45">
        <v>493566.1</v>
      </c>
      <c r="AB43" s="45">
        <v>276570.59999999998</v>
      </c>
      <c r="AC43" s="45">
        <v>66286.3</v>
      </c>
      <c r="AD43" s="45">
        <v>56660.3</v>
      </c>
    </row>
    <row r="44" spans="1:30">
      <c r="A44" s="44" t="s">
        <v>42</v>
      </c>
      <c r="B44" s="45">
        <v>503903</v>
      </c>
      <c r="C44" s="45">
        <v>291132.59999999998</v>
      </c>
      <c r="D44" s="45">
        <v>285345.3</v>
      </c>
      <c r="E44" s="45">
        <v>239701.9</v>
      </c>
      <c r="F44" s="45">
        <v>18278.3</v>
      </c>
      <c r="G44" s="45">
        <v>70069.100000000006</v>
      </c>
      <c r="H44" s="44">
        <v>589.70000000000005</v>
      </c>
      <c r="I44" s="45">
        <v>92468.1</v>
      </c>
      <c r="J44" s="45">
        <v>24226.5</v>
      </c>
      <c r="K44" s="44">
        <v>45.1</v>
      </c>
      <c r="L44" s="45">
        <v>7093.7</v>
      </c>
      <c r="M44" s="45">
        <v>72121.899999999994</v>
      </c>
      <c r="N44" s="45">
        <v>65028.3</v>
      </c>
      <c r="P44" s="45">
        <v>11749.4</v>
      </c>
      <c r="Q44" s="45">
        <v>17530.3</v>
      </c>
      <c r="R44" s="45">
        <v>5780.9</v>
      </c>
      <c r="S44" s="45">
        <v>515652.4</v>
      </c>
      <c r="U44" s="45">
        <v>496809.3</v>
      </c>
      <c r="V44" s="45">
        <v>380069.7</v>
      </c>
      <c r="W44" s="45">
        <v>116739.6</v>
      </c>
      <c r="Y44" s="45">
        <v>112573.9</v>
      </c>
      <c r="AA44" s="45">
        <v>493484.6</v>
      </c>
      <c r="AB44" s="45">
        <v>278536.8</v>
      </c>
      <c r="AC44" s="45">
        <v>71912.7</v>
      </c>
      <c r="AD44" s="45">
        <v>64956.7</v>
      </c>
    </row>
    <row r="45" spans="1:30">
      <c r="A45" s="44" t="s">
        <v>43</v>
      </c>
      <c r="B45" s="45">
        <v>506687</v>
      </c>
      <c r="C45" s="45">
        <v>293433.3</v>
      </c>
      <c r="D45" s="45">
        <v>287422.8</v>
      </c>
      <c r="E45" s="45">
        <v>241342.8</v>
      </c>
      <c r="F45" s="45">
        <v>18694.900000000001</v>
      </c>
      <c r="G45" s="45">
        <v>72854.3</v>
      </c>
      <c r="H45" s="44">
        <v>8.4</v>
      </c>
      <c r="I45" s="45">
        <v>91966.2</v>
      </c>
      <c r="J45" s="45">
        <v>23346.799999999999</v>
      </c>
      <c r="K45" s="44">
        <v>15.3</v>
      </c>
      <c r="L45" s="45">
        <v>6367.7</v>
      </c>
      <c r="M45" s="45">
        <v>81939.399999999994</v>
      </c>
      <c r="N45" s="45">
        <v>75571.7</v>
      </c>
      <c r="P45" s="45">
        <v>14464.6</v>
      </c>
      <c r="Q45" s="45">
        <v>21748.3</v>
      </c>
      <c r="R45" s="45">
        <v>7283.6</v>
      </c>
      <c r="S45" s="45">
        <v>521151.6</v>
      </c>
      <c r="U45" s="45">
        <v>500319.3</v>
      </c>
      <c r="V45" s="45">
        <v>384990.9</v>
      </c>
      <c r="W45" s="45">
        <v>115328.4</v>
      </c>
      <c r="Y45" s="45">
        <v>114896</v>
      </c>
      <c r="AA45" s="45">
        <v>496472.1</v>
      </c>
      <c r="AB45" s="45">
        <v>280440.09999999998</v>
      </c>
      <c r="AC45" s="45">
        <v>81756.3</v>
      </c>
      <c r="AD45" s="45">
        <v>75407.8</v>
      </c>
    </row>
    <row r="46" spans="1:30">
      <c r="A46" s="44" t="s">
        <v>109</v>
      </c>
      <c r="B46" s="45">
        <v>512975.2</v>
      </c>
      <c r="C46" s="45">
        <v>294122</v>
      </c>
      <c r="D46" s="45">
        <v>288314.7</v>
      </c>
      <c r="E46" s="45">
        <v>241924.2</v>
      </c>
      <c r="F46" s="45">
        <v>17207</v>
      </c>
      <c r="G46" s="45">
        <v>76273.899999999994</v>
      </c>
      <c r="H46" s="45">
        <v>1594.2</v>
      </c>
      <c r="I46" s="45">
        <v>92792.9</v>
      </c>
      <c r="J46" s="45">
        <v>22300.3</v>
      </c>
      <c r="K46" s="44">
        <v>11.6</v>
      </c>
      <c r="L46" s="45">
        <v>8673.2000000000007</v>
      </c>
      <c r="M46" s="45">
        <v>91036.5</v>
      </c>
      <c r="N46" s="45">
        <v>82363.3</v>
      </c>
      <c r="P46" s="45">
        <v>17337.900000000001</v>
      </c>
      <c r="Q46" s="45">
        <v>26412.5</v>
      </c>
      <c r="R46" s="45">
        <v>9074.6</v>
      </c>
      <c r="S46" s="45">
        <v>530313.1</v>
      </c>
      <c r="U46" s="45">
        <v>504302</v>
      </c>
      <c r="V46" s="45">
        <v>389197.1</v>
      </c>
      <c r="W46" s="45">
        <v>115104.9</v>
      </c>
      <c r="Y46" s="45">
        <v>115781.2</v>
      </c>
      <c r="AA46" s="45">
        <v>503436.7</v>
      </c>
      <c r="AB46" s="45">
        <v>281657.59999999998</v>
      </c>
      <c r="AC46" s="45">
        <v>90830.399999999994</v>
      </c>
      <c r="AD46" s="45">
        <v>82198</v>
      </c>
    </row>
    <row r="47" spans="1:30">
      <c r="A47" s="44" t="s">
        <v>125</v>
      </c>
      <c r="B47" s="45">
        <v>501209.3</v>
      </c>
      <c r="C47" s="45">
        <v>292055.40000000002</v>
      </c>
      <c r="D47" s="45">
        <v>286433.3</v>
      </c>
      <c r="E47" s="45">
        <v>239767.4</v>
      </c>
      <c r="F47" s="45">
        <v>16473.2</v>
      </c>
      <c r="G47" s="45">
        <v>74611.5</v>
      </c>
      <c r="H47" s="45">
        <v>2614.6</v>
      </c>
      <c r="I47" s="45">
        <v>93019.4</v>
      </c>
      <c r="J47" s="45">
        <v>21377.5</v>
      </c>
      <c r="K47" s="44">
        <v>85.3</v>
      </c>
      <c r="L47" s="44">
        <v>972.4</v>
      </c>
      <c r="M47" s="45">
        <v>88770</v>
      </c>
      <c r="N47" s="45">
        <v>87797.6</v>
      </c>
      <c r="P47" s="45">
        <v>16793</v>
      </c>
      <c r="Q47" s="45">
        <v>24919.7</v>
      </c>
      <c r="R47" s="45">
        <v>8126.7</v>
      </c>
      <c r="S47" s="45">
        <v>518002.3</v>
      </c>
      <c r="U47" s="45">
        <v>500236.9</v>
      </c>
      <c r="V47" s="45">
        <v>385754.7</v>
      </c>
      <c r="W47" s="45">
        <v>114482.2</v>
      </c>
      <c r="Y47" s="45">
        <v>112462.2</v>
      </c>
      <c r="AA47" s="45">
        <v>492905.3</v>
      </c>
      <c r="AB47" s="45">
        <v>280910.40000000002</v>
      </c>
      <c r="AC47" s="45">
        <v>88493.7</v>
      </c>
      <c r="AD47" s="45">
        <v>87758.1</v>
      </c>
    </row>
    <row r="48" spans="1:30">
      <c r="A48" s="44" t="s">
        <v>127</v>
      </c>
      <c r="B48" s="45">
        <v>471138.7</v>
      </c>
      <c r="C48" s="45">
        <v>282941.7</v>
      </c>
      <c r="D48" s="45">
        <v>277219.7</v>
      </c>
      <c r="E48" s="45">
        <v>230495.6</v>
      </c>
      <c r="F48" s="45">
        <v>13374.1</v>
      </c>
      <c r="G48" s="45">
        <v>62386.1</v>
      </c>
      <c r="H48" s="45">
        <v>-5305.9</v>
      </c>
      <c r="I48" s="45">
        <v>93819.6</v>
      </c>
      <c r="J48" s="45">
        <v>22230.2</v>
      </c>
      <c r="K48" s="44">
        <v>-33.9</v>
      </c>
      <c r="L48" s="45">
        <v>1726.7</v>
      </c>
      <c r="M48" s="45">
        <v>59814.2</v>
      </c>
      <c r="N48" s="45">
        <v>58087.5</v>
      </c>
      <c r="P48" s="45">
        <v>13077.7</v>
      </c>
      <c r="Q48" s="45">
        <v>18890.7</v>
      </c>
      <c r="R48" s="45">
        <v>5813</v>
      </c>
      <c r="S48" s="45">
        <v>484216.4</v>
      </c>
      <c r="U48" s="45">
        <v>469412</v>
      </c>
      <c r="V48" s="45">
        <v>353396.1</v>
      </c>
      <c r="W48" s="45">
        <v>116015.9</v>
      </c>
      <c r="Y48" s="45">
        <v>97990.5</v>
      </c>
      <c r="AA48" s="45">
        <v>463252.7</v>
      </c>
      <c r="AB48" s="45">
        <v>271968.59999999998</v>
      </c>
      <c r="AC48" s="45">
        <v>59524</v>
      </c>
      <c r="AD48" s="45">
        <v>58087.5</v>
      </c>
    </row>
    <row r="49" spans="1:30">
      <c r="A49" s="44" t="s">
        <v>143</v>
      </c>
      <c r="B49" s="45">
        <v>482384.4</v>
      </c>
      <c r="C49" s="45">
        <v>285867.09999999998</v>
      </c>
      <c r="D49" s="45">
        <v>279843.5</v>
      </c>
      <c r="E49" s="45">
        <v>233115</v>
      </c>
      <c r="F49" s="45">
        <v>12703.7</v>
      </c>
      <c r="G49" s="45">
        <v>61499.199999999997</v>
      </c>
      <c r="H49" s="44">
        <v>-751.6</v>
      </c>
      <c r="I49" s="45">
        <v>95128.6</v>
      </c>
      <c r="J49" s="45">
        <v>22228.1</v>
      </c>
      <c r="K49" s="44">
        <v>-53.9</v>
      </c>
      <c r="L49" s="45">
        <v>5763.3</v>
      </c>
      <c r="M49" s="45">
        <v>73182.5</v>
      </c>
      <c r="N49" s="45">
        <v>67419.199999999997</v>
      </c>
      <c r="P49" s="45">
        <v>12974.3</v>
      </c>
      <c r="Q49" s="45">
        <v>18238.400000000001</v>
      </c>
      <c r="R49" s="45">
        <v>5264.1</v>
      </c>
      <c r="S49" s="45">
        <v>495358.7</v>
      </c>
      <c r="U49" s="45">
        <v>476621.1</v>
      </c>
      <c r="V49" s="45">
        <v>359318.4</v>
      </c>
      <c r="W49" s="45">
        <v>117302.7</v>
      </c>
      <c r="Y49" s="45">
        <v>96431</v>
      </c>
      <c r="AA49" s="45">
        <v>475337.5</v>
      </c>
      <c r="AB49" s="45">
        <v>275148.7</v>
      </c>
      <c r="AC49" s="45">
        <v>72911.7</v>
      </c>
      <c r="AD49" s="45">
        <v>67419.199999999997</v>
      </c>
    </row>
    <row r="50" spans="1:30">
      <c r="A50" s="44" t="s">
        <v>160</v>
      </c>
      <c r="B50" s="45">
        <v>471310.8</v>
      </c>
      <c r="C50" s="45">
        <v>284244.3</v>
      </c>
      <c r="D50" s="45">
        <v>277724.5</v>
      </c>
      <c r="E50" s="45">
        <v>231151.7</v>
      </c>
      <c r="F50" s="45">
        <v>13439</v>
      </c>
      <c r="G50" s="45">
        <v>63147.6</v>
      </c>
      <c r="H50" s="45">
        <v>-1928.1</v>
      </c>
      <c r="I50" s="45">
        <v>96116.6</v>
      </c>
      <c r="J50" s="45">
        <v>20520.400000000001</v>
      </c>
      <c r="K50" s="44">
        <v>45</v>
      </c>
      <c r="L50" s="45">
        <v>-4274</v>
      </c>
      <c r="M50" s="45">
        <v>71297.8</v>
      </c>
      <c r="N50" s="45">
        <v>75571.8</v>
      </c>
      <c r="P50" s="45">
        <v>14675.1</v>
      </c>
      <c r="Q50" s="45">
        <v>20382.099999999999</v>
      </c>
      <c r="R50" s="45">
        <v>5707</v>
      </c>
      <c r="S50" s="45">
        <v>485985.9</v>
      </c>
      <c r="U50" s="45">
        <v>475584.8</v>
      </c>
      <c r="V50" s="45">
        <v>358902.8</v>
      </c>
      <c r="W50" s="45">
        <v>116682</v>
      </c>
      <c r="Y50" s="45">
        <v>97107</v>
      </c>
      <c r="AA50" s="45">
        <v>465176</v>
      </c>
      <c r="AB50" s="45">
        <v>273691.8</v>
      </c>
      <c r="AC50" s="45">
        <v>71008.2</v>
      </c>
      <c r="AD50" s="45">
        <v>75571.8</v>
      </c>
    </row>
    <row r="51" spans="1:30">
      <c r="A51" s="44" t="s">
        <v>161</v>
      </c>
      <c r="B51" s="45">
        <v>475110.40000000002</v>
      </c>
      <c r="C51" s="45">
        <v>288195.20000000001</v>
      </c>
      <c r="D51" s="45">
        <v>281142.7</v>
      </c>
      <c r="E51" s="45">
        <v>234603.2</v>
      </c>
      <c r="F51" s="45">
        <v>13764.8</v>
      </c>
      <c r="G51" s="45">
        <v>65244.4</v>
      </c>
      <c r="H51" s="45">
        <v>-870.3</v>
      </c>
      <c r="I51" s="45">
        <v>97145.3</v>
      </c>
      <c r="J51" s="45">
        <v>21010.400000000001</v>
      </c>
      <c r="K51" s="44">
        <v>11.8</v>
      </c>
      <c r="L51" s="45">
        <v>-9391.4</v>
      </c>
      <c r="M51" s="45">
        <v>69765.100000000006</v>
      </c>
      <c r="N51" s="45">
        <v>79156.5</v>
      </c>
      <c r="P51" s="45">
        <v>15054.5</v>
      </c>
      <c r="Q51" s="45">
        <v>21223.3</v>
      </c>
      <c r="R51" s="45">
        <v>6168.9</v>
      </c>
      <c r="S51" s="45">
        <v>490164.8</v>
      </c>
      <c r="U51" s="45">
        <v>484501.7</v>
      </c>
      <c r="V51" s="45">
        <v>366334.2</v>
      </c>
      <c r="W51" s="45">
        <v>118167.6</v>
      </c>
      <c r="Y51" s="45">
        <v>100019.6</v>
      </c>
      <c r="AA51" s="45">
        <v>469710.3</v>
      </c>
      <c r="AB51" s="45">
        <v>277729</v>
      </c>
      <c r="AC51" s="45">
        <v>69448.7</v>
      </c>
      <c r="AD51" s="45">
        <v>79156.5</v>
      </c>
    </row>
    <row r="52" spans="1:30">
      <c r="A52" s="44" t="s">
        <v>176</v>
      </c>
      <c r="B52" s="45">
        <v>480128</v>
      </c>
      <c r="C52" s="45">
        <v>293549.59999999998</v>
      </c>
      <c r="D52" s="45">
        <v>286263.59999999998</v>
      </c>
      <c r="E52" s="45">
        <v>239701.8</v>
      </c>
      <c r="F52" s="45">
        <v>15314.3</v>
      </c>
      <c r="G52" s="45">
        <v>66002.8</v>
      </c>
      <c r="H52" s="45">
        <v>-2834.8</v>
      </c>
      <c r="I52" s="45">
        <v>98773.7</v>
      </c>
      <c r="J52" s="45">
        <v>23001.4</v>
      </c>
      <c r="K52" s="44">
        <v>-44.9</v>
      </c>
      <c r="L52" s="45">
        <v>-13634</v>
      </c>
      <c r="M52" s="45">
        <v>77547.399999999994</v>
      </c>
      <c r="N52" s="45">
        <v>91181.4</v>
      </c>
      <c r="P52" s="45">
        <v>17646.3</v>
      </c>
      <c r="Q52" s="45">
        <v>24655.9</v>
      </c>
      <c r="R52" s="45">
        <v>7009.6</v>
      </c>
      <c r="S52" s="45">
        <v>497774.4</v>
      </c>
      <c r="U52" s="45">
        <v>493762.1</v>
      </c>
      <c r="V52" s="45">
        <v>372031.9</v>
      </c>
      <c r="W52" s="45">
        <v>121730.2</v>
      </c>
      <c r="Y52" s="45">
        <v>104318.5</v>
      </c>
      <c r="AA52" s="45">
        <v>475290.6</v>
      </c>
      <c r="AB52" s="45">
        <v>283259.2</v>
      </c>
      <c r="AC52" s="45">
        <v>77240.3</v>
      </c>
      <c r="AD52" s="45">
        <v>91181.4</v>
      </c>
    </row>
    <row r="53" spans="1:30">
      <c r="A53" s="44" t="s">
        <v>177</v>
      </c>
      <c r="B53" s="45">
        <v>487989.7</v>
      </c>
      <c r="C53" s="45">
        <v>295802.2</v>
      </c>
      <c r="D53" s="45">
        <v>288208.59999999998</v>
      </c>
      <c r="E53" s="45">
        <v>241581.3</v>
      </c>
      <c r="F53" s="45">
        <v>15037.7</v>
      </c>
      <c r="G53" s="45">
        <v>69448.7</v>
      </c>
      <c r="H53" s="45">
        <v>-2556.3000000000002</v>
      </c>
      <c r="I53" s="45">
        <v>100797.6</v>
      </c>
      <c r="J53" s="45">
        <v>24571.5</v>
      </c>
      <c r="K53" s="44">
        <v>69.900000000000006</v>
      </c>
      <c r="L53" s="45">
        <v>-15181.5</v>
      </c>
      <c r="M53" s="45">
        <v>86309.8</v>
      </c>
      <c r="N53" s="45">
        <v>101491.3</v>
      </c>
      <c r="P53" s="45">
        <v>19657.400000000001</v>
      </c>
      <c r="Q53" s="45">
        <v>28625.9</v>
      </c>
      <c r="R53" s="45">
        <v>8968.4</v>
      </c>
      <c r="S53" s="45">
        <v>507647.1</v>
      </c>
      <c r="U53" s="45">
        <v>503171.2</v>
      </c>
      <c r="V53" s="45">
        <v>377732.2</v>
      </c>
      <c r="W53" s="45">
        <v>125439</v>
      </c>
      <c r="Y53" s="45">
        <v>109057.9</v>
      </c>
      <c r="AA53" s="45">
        <v>483408.1</v>
      </c>
      <c r="AB53" s="45">
        <v>285406.59999999998</v>
      </c>
      <c r="AC53" s="45">
        <v>86007.9</v>
      </c>
      <c r="AD53" s="45">
        <v>101491.3</v>
      </c>
    </row>
    <row r="54" spans="1:30">
      <c r="A54" s="44" t="s">
        <v>44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名目と実質</vt:lpstr>
      <vt:lpstr>成長率表</vt:lpstr>
      <vt:lpstr>成長率グラフ</vt:lpstr>
      <vt:lpstr>構成比①</vt:lpstr>
      <vt:lpstr>構成比②</vt:lpstr>
      <vt:lpstr>需要別成長率</vt:lpstr>
      <vt:lpstr>要因分解</vt:lpstr>
      <vt:lpstr>仮説検定</vt:lpstr>
      <vt:lpstr>名目05</vt:lpstr>
      <vt:lpstr>実質05</vt:lpstr>
    </vt:vector>
  </TitlesOfParts>
  <Company>東洋大学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mihira</dc:creator>
  <cp:lastModifiedBy>MIHIRA-GO</cp:lastModifiedBy>
  <dcterms:created xsi:type="dcterms:W3CDTF">2007-04-06T13:35:23Z</dcterms:created>
  <dcterms:modified xsi:type="dcterms:W3CDTF">2015-07-08T10:20:05Z</dcterms:modified>
</cp:coreProperties>
</file>