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3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5850" windowHeight="5655" activeTab="1"/>
  </bookViews>
  <sheets>
    <sheet name="平均・分散" sheetId="1" r:id="rId1"/>
    <sheet name="基本統計・相関" sheetId="2" r:id="rId2"/>
    <sheet name="検定" sheetId="3" r:id="rId3"/>
    <sheet name="分散投資" sheetId="4" r:id="rId4"/>
    <sheet name="度数分布" sheetId="5" r:id="rId5"/>
    <sheet name="日本株" sheetId="6" r:id="rId6"/>
    <sheet name="米国株" sheetId="7" r:id="rId7"/>
    <sheet name="為替" sheetId="8" r:id="rId8"/>
    <sheet name="預金" sheetId="9" r:id="rId9"/>
  </sheets>
  <definedNames/>
  <calcPr fullCalcOnLoad="1"/>
</workbook>
</file>

<file path=xl/sharedStrings.xml><?xml version="1.0" encoding="utf-8"?>
<sst xmlns="http://schemas.openxmlformats.org/spreadsheetml/2006/main" count="1148" uniqueCount="636">
  <si>
    <t>円/ドル</t>
  </si>
  <si>
    <t>円/ユーロ</t>
  </si>
  <si>
    <t>３ヶ月投資収益率（年率）</t>
  </si>
  <si>
    <t>原数値</t>
  </si>
  <si>
    <t>平均</t>
  </si>
  <si>
    <t>分散</t>
  </si>
  <si>
    <t>標準偏差</t>
  </si>
  <si>
    <t>（１）総合</t>
  </si>
  <si>
    <t>(1)Total</t>
  </si>
  <si>
    <t>３ヶ月定期</t>
  </si>
  <si>
    <t>単位　年％</t>
  </si>
  <si>
    <t>月</t>
  </si>
  <si>
    <t>１か月</t>
  </si>
  <si>
    <t>３か月</t>
  </si>
  <si>
    <t>Percent per annum</t>
  </si>
  <si>
    <t>Month</t>
  </si>
  <si>
    <t>1 Month</t>
  </si>
  <si>
    <t>3 Months</t>
  </si>
  <si>
    <t>総合</t>
  </si>
  <si>
    <t>１年以上２年未満</t>
  </si>
  <si>
    <t>２年以上３年未満</t>
  </si>
  <si>
    <t>３年以上４年未満</t>
  </si>
  <si>
    <t>Total</t>
  </si>
  <si>
    <t>1 Year - Less than 2 Years</t>
  </si>
  <si>
    <t>2 Years - Less than 3 Years</t>
  </si>
  <si>
    <t>3 Years - Less than 4 Years</t>
  </si>
  <si>
    <t>外国為替相場状況</t>
  </si>
  <si>
    <t>（１）インターバンク相場</t>
  </si>
  <si>
    <t>（２）裁定相場（ｇ）</t>
  </si>
  <si>
    <t>単位　円</t>
  </si>
  <si>
    <t>東京市場（１ドル当たり）</t>
  </si>
  <si>
    <t>ニューヨーク市場（ｆ）</t>
  </si>
  <si>
    <t>ユーロ（ｈ）</t>
  </si>
  <si>
    <t>ユーロ参加国（ｉ）</t>
  </si>
  <si>
    <t>英ポンド</t>
  </si>
  <si>
    <t>カナダ・ドル</t>
  </si>
  <si>
    <t>スイス・フラン</t>
  </si>
  <si>
    <t>スウェーデン・クローナ</t>
  </si>
  <si>
    <t>デンマーク・クローネ</t>
  </si>
  <si>
    <t>ノルウェー・クローネ</t>
  </si>
  <si>
    <t>中国・人民元（ｊ）</t>
  </si>
  <si>
    <t>韓国・ウォン（100ウォンにつき円）（ｋ）</t>
  </si>
  <si>
    <t>シンガポール・ドル</t>
  </si>
  <si>
    <t>オーストラリア・ドル</t>
  </si>
  <si>
    <t>月末</t>
  </si>
  <si>
    <t>スポット・レート（ａ）</t>
  </si>
  <si>
    <t>３か月フォワード・スプレッド（ｂ）</t>
  </si>
  <si>
    <t>オプション・ボラティリティ（％）（ｃ）</t>
  </si>
  <si>
    <t>出来高（１営業日平均、百万ドル）（ｄ）</t>
  </si>
  <si>
    <t>マルク相場（１ドル当たり）（1998年12月まで）</t>
  </si>
  <si>
    <t>ユーロ相場（１ユーロ当たり）</t>
  </si>
  <si>
    <t>ポンド相場（１ポンド当たり）</t>
  </si>
  <si>
    <t>ドイツ・マルク（1998年12月まで）</t>
  </si>
  <si>
    <t>フランス・フラン（1998年12月まで）</t>
  </si>
  <si>
    <t>オランダ・ギルダー（1998年12月まで）</t>
  </si>
  <si>
    <t>ベルギー・フラン（100ベルギー・フランにつき円）（1998年12月まで）</t>
  </si>
  <si>
    <t>オーストリア・シリング（1998年12月まで）</t>
  </si>
  <si>
    <t>イタリア・リラ（100イタリア・リラにつき円）（1998年12月まで）</t>
  </si>
  <si>
    <t>ポルトガル・エスクード（1998年12月まで）</t>
  </si>
  <si>
    <t>スペイン・ペセタ（1998年12月まで）</t>
  </si>
  <si>
    <t>中心相場月中平均</t>
  </si>
  <si>
    <t>年率（％）</t>
  </si>
  <si>
    <t>スポット</t>
  </si>
  <si>
    <t>スワップ（ｅ）</t>
  </si>
  <si>
    <t>Foreign Exchange Rates</t>
  </si>
  <si>
    <t>(1)Interbank Rates</t>
  </si>
  <si>
    <t>(2)Arbitrage Rates(g)</t>
  </si>
  <si>
    <t>Yen</t>
  </si>
  <si>
    <t>Tokyo Market(Dollar / Yen Rate)</t>
  </si>
  <si>
    <t>NY Market(f)</t>
  </si>
  <si>
    <t>Euro(h)</t>
  </si>
  <si>
    <t>Euro participate(i)</t>
  </si>
  <si>
    <t>Pound Sterling</t>
  </si>
  <si>
    <t>Canadian Dollar</t>
  </si>
  <si>
    <t>Swiss Franc</t>
  </si>
  <si>
    <t>Swedish Krona</t>
  </si>
  <si>
    <t>Danish Krone</t>
  </si>
  <si>
    <t>Norwegian Krone</t>
  </si>
  <si>
    <t>Ren Min Bi Yuan (j)</t>
  </si>
  <si>
    <t>Korean Won(Yen per 100 Won)(k)</t>
  </si>
  <si>
    <t>Singaporean Dollar</t>
  </si>
  <si>
    <t xml:space="preserve">Australian Dollar </t>
  </si>
  <si>
    <t xml:space="preserve">End of Month </t>
  </si>
  <si>
    <t>Spot Rate(a)</t>
  </si>
  <si>
    <t>Spot-forward Spread(3 Months)(b)</t>
  </si>
  <si>
    <t>Option Volatility(Percent)(c)</t>
  </si>
  <si>
    <t>Turnover(Average per Business Day,Million U.S. Dollars)(d)</t>
  </si>
  <si>
    <t>Mark/U.S. Dollar Rate(through December 1998)</t>
  </si>
  <si>
    <t>Euro/U.S. Dollar Rate</t>
  </si>
  <si>
    <t>Pound Sterling/U.S. Dollar Rate</t>
  </si>
  <si>
    <t>Deutsche Mark(through December 1998)</t>
  </si>
  <si>
    <t>French Franc(through December 1998)</t>
  </si>
  <si>
    <t>Netherlands Guilder(through December 1998)</t>
  </si>
  <si>
    <t>Belgian Franc(Yen per 100 Belgian Franc)(through December 1998)</t>
  </si>
  <si>
    <t>Austrian Schilling(through December 1998)</t>
  </si>
  <si>
    <t>Italian Lira(Yen per 100 Italian Lira)(through December 1998)</t>
  </si>
  <si>
    <t>Portuguese Escudo(through December 1998)</t>
  </si>
  <si>
    <t>Spanish Peseta(through December 1998)</t>
  </si>
  <si>
    <t>Central Rate Average</t>
  </si>
  <si>
    <t>Annual Rate(Percent)</t>
  </si>
  <si>
    <t>Spot</t>
  </si>
  <si>
    <t>Swaps (e)</t>
  </si>
  <si>
    <t>定期預金の預入期間別平均金利（新規受入分）</t>
  </si>
  <si>
    <t>１か月以上２か月未満</t>
  </si>
  <si>
    <t>２か月以上３か月未満</t>
  </si>
  <si>
    <t>３か月以上６か月未満</t>
  </si>
  <si>
    <t>６か月以上１年未満</t>
  </si>
  <si>
    <t>４年以上５年未満（ｂ）</t>
  </si>
  <si>
    <t>５年以上６年未満（ｃ）</t>
  </si>
  <si>
    <t>６年以上７年未満</t>
  </si>
  <si>
    <t>７年以上８年未満</t>
  </si>
  <si>
    <t>８年以上９年未満</t>
  </si>
  <si>
    <t>９年以上１０年未満</t>
  </si>
  <si>
    <t>１０年</t>
  </si>
  <si>
    <t>１０年超</t>
  </si>
  <si>
    <t>Average Interest Rates on Time Deposits by Term(New Receipts)</t>
  </si>
  <si>
    <t>1 Month - Less than 2 Months</t>
  </si>
  <si>
    <t>2 Months - Less than 3 Months</t>
  </si>
  <si>
    <t>3 Months - Less than 6 Months</t>
  </si>
  <si>
    <t>6 Months - Less than 1 Year</t>
  </si>
  <si>
    <t>4 Years - Less than 5 Years(b)</t>
  </si>
  <si>
    <t>5 Years - Less than 6 Years(c)</t>
  </si>
  <si>
    <t>6 Years - Less than 7 Years</t>
  </si>
  <si>
    <t>7 Years - Less than 8 Years</t>
  </si>
  <si>
    <t>8 Years - Less than 9 Years</t>
  </si>
  <si>
    <t>9 Years - Less than 10 Years</t>
  </si>
  <si>
    <t>10 Years</t>
  </si>
  <si>
    <t>More than 10 Years</t>
  </si>
  <si>
    <t>株式</t>
  </si>
  <si>
    <t>日経平均</t>
  </si>
  <si>
    <t>米国株式</t>
  </si>
  <si>
    <t>NYダウ</t>
  </si>
  <si>
    <t>S&amp;P500</t>
  </si>
  <si>
    <t>為替</t>
  </si>
  <si>
    <t>国債</t>
  </si>
  <si>
    <t>預金</t>
  </si>
  <si>
    <t>10年先物、中心限月</t>
  </si>
  <si>
    <t>10年先物</t>
  </si>
  <si>
    <t>NYダウ</t>
  </si>
  <si>
    <t>NASDAQ</t>
  </si>
  <si>
    <t>指数（2001年1月＝100）</t>
  </si>
  <si>
    <t>ドル</t>
  </si>
  <si>
    <t>ユーロ</t>
  </si>
  <si>
    <t>x</t>
  </si>
  <si>
    <t>偏差和</t>
  </si>
  <si>
    <t>偏差平方和</t>
  </si>
  <si>
    <t>標本数</t>
  </si>
  <si>
    <t>母分散</t>
  </si>
  <si>
    <t>標本分散</t>
  </si>
  <si>
    <t>母標準偏差</t>
  </si>
  <si>
    <t>標本標準偏差</t>
  </si>
  <si>
    <t>n</t>
  </si>
  <si>
    <t>ユーロ</t>
  </si>
  <si>
    <t>【資産別収益率の平均と分散】</t>
  </si>
  <si>
    <t>仮説</t>
  </si>
  <si>
    <t>ｐ値</t>
  </si>
  <si>
    <t>【平均値の検定】</t>
  </si>
  <si>
    <t>【平均差の検定】</t>
  </si>
  <si>
    <t>【資産別収益率の点推定と区間推定】</t>
  </si>
  <si>
    <t>点推定</t>
  </si>
  <si>
    <t>区間推定（95%上限）</t>
  </si>
  <si>
    <t>　　　　　　（95%下限）</t>
  </si>
  <si>
    <t>区間推定（90%上限）</t>
  </si>
  <si>
    <t>　　　　　　（90%下限）</t>
  </si>
  <si>
    <t>【資産別収益率の相関係数】</t>
  </si>
  <si>
    <t>１．日本の株式の収益率の本来の実力は10％である</t>
  </si>
  <si>
    <t>２．日本の株式の収益率の本来の実力は15％である</t>
  </si>
  <si>
    <t>分母</t>
  </si>
  <si>
    <t>分子</t>
  </si>
  <si>
    <r>
      <t xml:space="preserve">標本数 </t>
    </r>
    <r>
      <rPr>
        <i/>
        <sz val="11"/>
        <rFont val="Times New Roman"/>
        <family val="1"/>
      </rPr>
      <t>n</t>
    </r>
  </si>
  <si>
    <r>
      <t xml:space="preserve">自由度 </t>
    </r>
    <r>
      <rPr>
        <i/>
        <sz val="11"/>
        <rFont val="Times New Roman"/>
        <family val="1"/>
      </rPr>
      <t>n</t>
    </r>
    <r>
      <rPr>
        <sz val="11"/>
        <rFont val="ＭＳ Ｐゴシック"/>
        <family val="3"/>
      </rPr>
      <t>-1</t>
    </r>
  </si>
  <si>
    <t>標本平均</t>
  </si>
  <si>
    <t>（境界値）</t>
  </si>
  <si>
    <t>値域</t>
  </si>
  <si>
    <t>Max</t>
  </si>
  <si>
    <t>Min</t>
  </si>
  <si>
    <t>Average</t>
  </si>
  <si>
    <t>収益率の度数分布</t>
  </si>
  <si>
    <t>135%～</t>
  </si>
  <si>
    <t>NYダウ</t>
  </si>
  <si>
    <t>S&amp;P500</t>
  </si>
  <si>
    <t>NASDAQ</t>
  </si>
  <si>
    <t>正規分布</t>
  </si>
  <si>
    <t>ドル</t>
  </si>
  <si>
    <t>日経平均＆国債</t>
  </si>
  <si>
    <t>日経平均＆ドル</t>
  </si>
  <si>
    <t>日経平均との共分散</t>
  </si>
  <si>
    <t>日経平均＆ユーロ</t>
  </si>
  <si>
    <t>収益率6%のポートフォリオ</t>
  </si>
  <si>
    <t>（日経平均＆ドル）</t>
  </si>
  <si>
    <t>（日経平均＆ユーロ）</t>
  </si>
  <si>
    <t>リターン</t>
  </si>
  <si>
    <t>　平均</t>
  </si>
  <si>
    <t>リスク</t>
  </si>
  <si>
    <t>　分散</t>
  </si>
  <si>
    <t>　標準偏差</t>
  </si>
  <si>
    <t>（参考）</t>
  </si>
  <si>
    <t>　母分散</t>
  </si>
  <si>
    <t>　母標準偏差）</t>
  </si>
  <si>
    <t>標本の和</t>
  </si>
  <si>
    <t>【正規分布の仮定と確率計算】</t>
  </si>
  <si>
    <t>４．為替変動にドル高・ドル安に偏った傾向はない（ドルの収益率＝０％）</t>
  </si>
  <si>
    <t>５．国債投資は本来５％の収益が期待できる</t>
  </si>
  <si>
    <t>６．日本の株式と米国の株式（ＮＹダウ）の収益率の実力に差はない</t>
  </si>
  <si>
    <t>７．ドルとユーロの強さに違いはない</t>
  </si>
  <si>
    <t>８．株式と国債の平均収益率（リターン）は同じ</t>
  </si>
  <si>
    <t>９．株式投資と定期預金の平均収益率（リターン）は同じ</t>
  </si>
  <si>
    <t>10．国債の期待収益率は定期預金と異ならない</t>
  </si>
  <si>
    <t>　標本平均の標準誤差</t>
  </si>
  <si>
    <t>推定値の標準誤差</t>
  </si>
  <si>
    <t>　標本平均の分散</t>
  </si>
  <si>
    <t>ｔ値（2.5％[=両側5%]分位点）</t>
  </si>
  <si>
    <t>ｔ値（5％[=両側10%]分位点）</t>
  </si>
  <si>
    <t>z値</t>
  </si>
  <si>
    <r>
      <t xml:space="preserve">境界値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*</t>
    </r>
  </si>
  <si>
    <t>１．日本株が３カ月で年率10％以上上昇する確率</t>
  </si>
  <si>
    <t>３．日本株が３カ月で年率20％以上下落する確率</t>
  </si>
  <si>
    <t>２．日本株が３カ月で年率20％以上上昇する確率</t>
  </si>
  <si>
    <t>４．国債価格が３カ月で年率15％以上上昇する確率</t>
  </si>
  <si>
    <t>５．国債価格が３カ月で年率15％以上下落する確率</t>
  </si>
  <si>
    <t>確率</t>
  </si>
  <si>
    <t>【参考】現実に起こった回数と確率</t>
  </si>
  <si>
    <t>回数</t>
  </si>
  <si>
    <t>標準化後</t>
  </si>
  <si>
    <t>標準正規分布</t>
  </si>
  <si>
    <t>ｔ値</t>
  </si>
  <si>
    <t xml:space="preserve">標準誤差
</t>
  </si>
  <si>
    <t xml:space="preserve">標本平均
</t>
  </si>
  <si>
    <t xml:space="preserve">仮説値
</t>
  </si>
  <si>
    <r>
      <t xml:space="preserve">自由度
</t>
    </r>
    <r>
      <rPr>
        <i/>
        <sz val="11"/>
        <rFont val="Times New Roman"/>
        <family val="1"/>
      </rPr>
      <t>n</t>
    </r>
    <r>
      <rPr>
        <sz val="11"/>
        <rFont val="ＭＳ Ｐゴシック"/>
        <family val="3"/>
      </rPr>
      <t>-1</t>
    </r>
  </si>
  <si>
    <t>３．日本株の収益率＝０％</t>
  </si>
  <si>
    <t>４．ドルの収益率＝０％</t>
  </si>
  <si>
    <t>５．日本国債の収益率＝５％</t>
  </si>
  <si>
    <t>有意水準
５％</t>
  </si>
  <si>
    <t>有意水準
１０％</t>
  </si>
  <si>
    <t>１．日本株の収益率＝１０％</t>
  </si>
  <si>
    <t>２．日本株の収益率＝１５％</t>
  </si>
  <si>
    <t>７．ドル＝ユーロ</t>
  </si>
  <si>
    <t>８．株式＝国債</t>
  </si>
  <si>
    <t>６．日本株＝米株</t>
  </si>
  <si>
    <t>９．株式＝定期預金</t>
  </si>
  <si>
    <t>10．国債＝定期預金</t>
  </si>
  <si>
    <t>（仮説）
期待収益率について：</t>
  </si>
  <si>
    <t xml:space="preserve">平均１
</t>
  </si>
  <si>
    <t xml:space="preserve">平均２
</t>
  </si>
  <si>
    <t xml:space="preserve">分母
</t>
  </si>
  <si>
    <r>
      <t xml:space="preserve">自由度
</t>
    </r>
    <r>
      <rPr>
        <i/>
        <sz val="11"/>
        <rFont val="Times New Roman"/>
        <family val="1"/>
      </rPr>
      <t>df</t>
    </r>
  </si>
  <si>
    <t>３．日本株に投資しても収益は期待できない（期待収益率＝０％）</t>
  </si>
  <si>
    <t>月末値</t>
  </si>
  <si>
    <t>MKTINDEX'MCCLOSE</t>
  </si>
  <si>
    <t>ｺｰﾄﾞﾌﾞｯｸ参照</t>
  </si>
  <si>
    <t>日経平均株価</t>
  </si>
  <si>
    <t>東証株価指数（ＴＯＰＩＸ）</t>
  </si>
  <si>
    <t>東証マザーズ指数</t>
  </si>
  <si>
    <t>ＪＡＳＤＡＱ Ｉｎｄｅｘ</t>
  </si>
  <si>
    <t>日経ｼﾞｬｽﾀﾞｯｸ平均株価</t>
  </si>
  <si>
    <t>IDX101000000</t>
  </si>
  <si>
    <t>IDX751000000</t>
  </si>
  <si>
    <t>IDX154000000</t>
  </si>
  <si>
    <t>IDX190000000</t>
  </si>
  <si>
    <t>IDX191000000</t>
  </si>
  <si>
    <t>月次(M)</t>
  </si>
  <si>
    <t>1980/01</t>
  </si>
  <si>
    <t>1980/02</t>
  </si>
  <si>
    <t>1980/03</t>
  </si>
  <si>
    <t>1980/04</t>
  </si>
  <si>
    <t>1980/05</t>
  </si>
  <si>
    <t>1980/06</t>
  </si>
  <si>
    <t>1980/07</t>
  </si>
  <si>
    <t>1980/08</t>
  </si>
  <si>
    <t>1980/09</t>
  </si>
  <si>
    <t>1980/10</t>
  </si>
  <si>
    <t>1980/11</t>
  </si>
  <si>
    <t>1980/12</t>
  </si>
  <si>
    <t>1981/01</t>
  </si>
  <si>
    <t>1981/02</t>
  </si>
  <si>
    <t>1981/03</t>
  </si>
  <si>
    <t>1981/04</t>
  </si>
  <si>
    <t>1981/05</t>
  </si>
  <si>
    <t>1981/06</t>
  </si>
  <si>
    <t>1981/07</t>
  </si>
  <si>
    <t>1981/08</t>
  </si>
  <si>
    <t>1981/09</t>
  </si>
  <si>
    <t>1981/10</t>
  </si>
  <si>
    <t>1981/11</t>
  </si>
  <si>
    <t>1981/12</t>
  </si>
  <si>
    <t>1982/01</t>
  </si>
  <si>
    <t>1982/02</t>
  </si>
  <si>
    <t>1982/03</t>
  </si>
  <si>
    <t>1982/04</t>
  </si>
  <si>
    <t>1982/05</t>
  </si>
  <si>
    <t>1982/06</t>
  </si>
  <si>
    <t>1982/07</t>
  </si>
  <si>
    <t>1982/08</t>
  </si>
  <si>
    <t>1982/09</t>
  </si>
  <si>
    <t>1982/10</t>
  </si>
  <si>
    <t>1982/11</t>
  </si>
  <si>
    <t>1982/12</t>
  </si>
  <si>
    <t>1983/01</t>
  </si>
  <si>
    <t>1983/02</t>
  </si>
  <si>
    <t>1983/03</t>
  </si>
  <si>
    <t>1983/04</t>
  </si>
  <si>
    <t>1983/05</t>
  </si>
  <si>
    <t>1983/06</t>
  </si>
  <si>
    <t>1983/07</t>
  </si>
  <si>
    <t>1983/08</t>
  </si>
  <si>
    <t>1983/09</t>
  </si>
  <si>
    <t>1983/10</t>
  </si>
  <si>
    <t>1983/11</t>
  </si>
  <si>
    <t>1983/12</t>
  </si>
  <si>
    <t>1984/01</t>
  </si>
  <si>
    <t>1984/02</t>
  </si>
  <si>
    <t>1984/03</t>
  </si>
  <si>
    <t>1984/04</t>
  </si>
  <si>
    <t>1984/05</t>
  </si>
  <si>
    <t>1984/06</t>
  </si>
  <si>
    <t>1984/07</t>
  </si>
  <si>
    <t>1984/08</t>
  </si>
  <si>
    <t>1984/09</t>
  </si>
  <si>
    <t>1984/10</t>
  </si>
  <si>
    <t>1984/11</t>
  </si>
  <si>
    <t>1984/12</t>
  </si>
  <si>
    <t>1985/01</t>
  </si>
  <si>
    <t>1985/02</t>
  </si>
  <si>
    <t>1985/03</t>
  </si>
  <si>
    <t>1985/04</t>
  </si>
  <si>
    <t>1985/05</t>
  </si>
  <si>
    <t>1985/06</t>
  </si>
  <si>
    <t>1985/07</t>
  </si>
  <si>
    <t>1985/08</t>
  </si>
  <si>
    <t>1985/09</t>
  </si>
  <si>
    <t>1985/10</t>
  </si>
  <si>
    <t>1985/11</t>
  </si>
  <si>
    <t>1985/12</t>
  </si>
  <si>
    <t>1986/01</t>
  </si>
  <si>
    <t>1986/02</t>
  </si>
  <si>
    <t>1986/03</t>
  </si>
  <si>
    <t>1986/04</t>
  </si>
  <si>
    <t>1986/05</t>
  </si>
  <si>
    <t>1986/06</t>
  </si>
  <si>
    <t>1986/07</t>
  </si>
  <si>
    <t>1986/08</t>
  </si>
  <si>
    <t>1986/09</t>
  </si>
  <si>
    <t>1986/10</t>
  </si>
  <si>
    <t>1986/11</t>
  </si>
  <si>
    <t>1986/12</t>
  </si>
  <si>
    <t>1987/01</t>
  </si>
  <si>
    <t>1987/02</t>
  </si>
  <si>
    <t>1987/03</t>
  </si>
  <si>
    <t>1987/04</t>
  </si>
  <si>
    <t>1987/05</t>
  </si>
  <si>
    <t>1987/06</t>
  </si>
  <si>
    <t>1987/07</t>
  </si>
  <si>
    <t>1987/08</t>
  </si>
  <si>
    <t>1987/09</t>
  </si>
  <si>
    <t>1987/10</t>
  </si>
  <si>
    <t>1987/11</t>
  </si>
  <si>
    <t>1987/12</t>
  </si>
  <si>
    <t>1988/01</t>
  </si>
  <si>
    <t>1988/02</t>
  </si>
  <si>
    <t>1988/03</t>
  </si>
  <si>
    <t>1988/04</t>
  </si>
  <si>
    <t>1988/05</t>
  </si>
  <si>
    <t>1988/06</t>
  </si>
  <si>
    <t>1988/07</t>
  </si>
  <si>
    <t>1988/08</t>
  </si>
  <si>
    <t>1988/09</t>
  </si>
  <si>
    <t>1988/10</t>
  </si>
  <si>
    <t>1988/11</t>
  </si>
  <si>
    <t>1988/12</t>
  </si>
  <si>
    <t>1989/01</t>
  </si>
  <si>
    <t>1989/02</t>
  </si>
  <si>
    <t>1989/03</t>
  </si>
  <si>
    <t>1989/04</t>
  </si>
  <si>
    <t>1989/05</t>
  </si>
  <si>
    <t>1989/06</t>
  </si>
  <si>
    <t>1989/07</t>
  </si>
  <si>
    <t>1989/08</t>
  </si>
  <si>
    <t>1989/09</t>
  </si>
  <si>
    <t>1989/10</t>
  </si>
  <si>
    <t>1989/11</t>
  </si>
  <si>
    <t>1989/12</t>
  </si>
  <si>
    <t>1990/01</t>
  </si>
  <si>
    <t>1990/02</t>
  </si>
  <si>
    <t>1990/03</t>
  </si>
  <si>
    <t>1990/04</t>
  </si>
  <si>
    <t>1990/05</t>
  </si>
  <si>
    <t>1990/06</t>
  </si>
  <si>
    <t>1990/07</t>
  </si>
  <si>
    <t>1990/08</t>
  </si>
  <si>
    <t>1990/09</t>
  </si>
  <si>
    <t>1990/10</t>
  </si>
  <si>
    <t>1990/11</t>
  </si>
  <si>
    <t>1990/12</t>
  </si>
  <si>
    <t>1991/01</t>
  </si>
  <si>
    <t>1991/02</t>
  </si>
  <si>
    <t>1991/03</t>
  </si>
  <si>
    <t>1991/04</t>
  </si>
  <si>
    <t>1991/05</t>
  </si>
  <si>
    <t>1991/06</t>
  </si>
  <si>
    <t>1991/07</t>
  </si>
  <si>
    <t>1991/08</t>
  </si>
  <si>
    <t>1991/09</t>
  </si>
  <si>
    <t>1991/10</t>
  </si>
  <si>
    <t>1991/11</t>
  </si>
  <si>
    <t>1991/12</t>
  </si>
  <si>
    <t>1992/01</t>
  </si>
  <si>
    <t>1992/02</t>
  </si>
  <si>
    <t>1992/03</t>
  </si>
  <si>
    <t>1992/04</t>
  </si>
  <si>
    <t>1992/05</t>
  </si>
  <si>
    <t>1992/06</t>
  </si>
  <si>
    <t>1992/07</t>
  </si>
  <si>
    <t>1992/08</t>
  </si>
  <si>
    <t>1992/09</t>
  </si>
  <si>
    <t>1992/10</t>
  </si>
  <si>
    <t>1992/11</t>
  </si>
  <si>
    <t>1992/12</t>
  </si>
  <si>
    <t>1993/01</t>
  </si>
  <si>
    <t>1993/02</t>
  </si>
  <si>
    <t>1993/03</t>
  </si>
  <si>
    <t>1993/04</t>
  </si>
  <si>
    <t>1993/05</t>
  </si>
  <si>
    <t>1993/06</t>
  </si>
  <si>
    <t>1993/07</t>
  </si>
  <si>
    <t>1993/08</t>
  </si>
  <si>
    <t>1993/09</t>
  </si>
  <si>
    <t>1993/10</t>
  </si>
  <si>
    <t>1993/11</t>
  </si>
  <si>
    <t>1993/12</t>
  </si>
  <si>
    <t>1994/01</t>
  </si>
  <si>
    <t>1994/02</t>
  </si>
  <si>
    <t>1994/03</t>
  </si>
  <si>
    <t>1994/04</t>
  </si>
  <si>
    <t>1994/05</t>
  </si>
  <si>
    <t>1994/06</t>
  </si>
  <si>
    <t>1994/07</t>
  </si>
  <si>
    <t>1994/08</t>
  </si>
  <si>
    <t>1994/09</t>
  </si>
  <si>
    <t>1994/10</t>
  </si>
  <si>
    <t>1994/11</t>
  </si>
  <si>
    <t>1994/12</t>
  </si>
  <si>
    <t>1995/01</t>
  </si>
  <si>
    <t>1995/02</t>
  </si>
  <si>
    <t>1995/03</t>
  </si>
  <si>
    <t>1995/04</t>
  </si>
  <si>
    <t>1995/05</t>
  </si>
  <si>
    <t>1995/06</t>
  </si>
  <si>
    <t>1995/07</t>
  </si>
  <si>
    <t>1995/08</t>
  </si>
  <si>
    <t>1995/09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</si>
  <si>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</si>
  <si>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</si>
  <si>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</si>
  <si>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</si>
  <si>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</si>
  <si>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</si>
  <si>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</si>
  <si>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</si>
  <si>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</si>
  <si>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</si>
  <si>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</si>
  <si>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</si>
  <si>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</si>
  <si>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</si>
  <si>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</si>
  <si>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</si>
  <si>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</si>
  <si>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</si>
  <si>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</si>
  <si>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</si>
  <si>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1997/06</t>
  </si>
  <si>
    <t>1997/07</t>
  </si>
  <si>
    <t>1997/08</t>
  </si>
  <si>
    <t>1997/09</t>
  </si>
  <si>
    <t>1997/10</t>
  </si>
  <si>
    <t>1997/11</t>
  </si>
  <si>
    <t>1997/12</t>
  </si>
  <si>
    <t>1998/01</t>
  </si>
  <si>
    <t>1998/02</t>
  </si>
  <si>
    <t>1998/03</t>
  </si>
  <si>
    <t>1998/04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</si>
  <si>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</si>
  <si>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</si>
  <si>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</si>
  <si>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</si>
  <si>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</si>
  <si>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</si>
  <si>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</si>
  <si>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</si>
  <si>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</si>
  <si>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</si>
  <si>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</si>
  <si>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</si>
  <si>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</si>
  <si>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</si>
  <si>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</si>
  <si>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</si>
  <si>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</si>
  <si>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</si>
  <si>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</si>
  <si>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</si>
  <si>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</si>
  <si>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</si>
  <si>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</si>
  <si>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</si>
  <si>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</si>
  <si>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</si>
  <si>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</si>
  <si>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</si>
  <si>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</si>
  <si>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</si>
  <si>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</si>
  <si>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</si>
  <si>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</si>
  <si>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</si>
  <si>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</si>
  <si>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</si>
  <si>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</si>
  <si>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</si>
  <si>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</si>
  <si>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</si>
  <si>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</si>
  <si>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</si>
  <si>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</si>
  <si>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</si>
  <si>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</si>
  <si>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</si>
  <si>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</si>
  <si>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</si>
  <si>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</si>
  <si>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</si>
  <si>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</si>
  <si>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</si>
  <si>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</si>
  <si>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</si>
  <si>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</si>
  <si>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</si>
  <si>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</si>
  <si>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</si>
  <si>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</si>
  <si>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</si>
  <si>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</si>
  <si>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</si>
  <si>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</si>
  <si>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</si>
  <si>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</si>
  <si>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</si>
  <si>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</si>
  <si>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</si>
  <si>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</si>
  <si>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</si>
  <si>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</si>
  <si>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</si>
  <si>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</si>
  <si>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</si>
  <si>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</si>
  <si>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</si>
  <si>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</si>
  <si>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</si>
  <si>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</si>
  <si>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</si>
  <si>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</si>
  <si>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</si>
  <si>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</si>
  <si>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</si>
  <si>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</si>
  <si>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</si>
  <si>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</si>
  <si>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</si>
  <si>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</si>
  <si>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</si>
  <si>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</si>
  <si>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</si>
  <si>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</si>
  <si>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</si>
  <si>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</si>
  <si>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</si>
  <si>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</si>
  <si>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</si>
  <si>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</si>
  <si>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</si>
  <si>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</si>
  <si>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</si>
  <si>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</si>
  <si>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</si>
  <si>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</si>
  <si>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</si>
  <si>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</si>
  <si>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</si>
  <si>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</si>
  <si>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</si>
  <si>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</si>
  <si>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</si>
  <si>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</si>
  <si>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</si>
  <si>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</si>
  <si>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</si>
  <si>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</si>
  <si>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</si>
  <si>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</si>
  <si>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</si>
  <si>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</si>
  <si>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</si>
  <si>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</si>
  <si>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</si>
  <si>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</si>
  <si>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</si>
  <si>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</si>
  <si>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</si>
  <si>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</si>
  <si>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</si>
  <si>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</si>
  <si>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</si>
  <si>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</si>
  <si>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</si>
  <si>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</si>
  <si>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</si>
  <si>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</si>
  <si>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</si>
  <si>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</si>
  <si>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</si>
  <si>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</si>
  <si>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</si>
  <si>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</si>
  <si>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</si>
  <si>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</si>
  <si>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Date</t>
  </si>
  <si>
    <t>NYダウ</t>
  </si>
  <si>
    <t>S&amp;P500</t>
  </si>
  <si>
    <t>NASDAQ</t>
  </si>
  <si>
    <t>TOPIX</t>
  </si>
  <si>
    <t>JASDAQ</t>
  </si>
  <si>
    <t>日本株式</t>
  </si>
  <si>
    <t>偏差</t>
  </si>
  <si>
    <t>偏差平方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</si>
</sst>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.0;[Red]\-#,##0.0"/>
    <numFmt numFmtId="179" formatCode="#,##0.000;[Red]\-#,##0.000"/>
    <numFmt numFmtId="180" formatCode="#,##0.0000;[Red]\-#,##0.0000"/>
    <numFmt numFmtId="181" formatCode="0.0_ "/>
    <numFmt numFmtId="182" formatCode="0.00_ "/>
    <numFmt numFmtId="183" formatCode="0.000_ 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_ "/>
    <numFmt numFmtId="190" formatCode="0.0000000_ "/>
    <numFmt numFmtId="191" formatCode="0.000000_ "/>
    <numFmt numFmtId="192" formatCode="0.00000000_ "/>
    <numFmt numFmtId="193" formatCode="0.0000%"/>
    <numFmt numFmtId="194" formatCode="#,##0.000_ ;[Red]\-#,##0.000\ "/>
    <numFmt numFmtId="195" formatCode="0.0000000000000000%"/>
    <numFmt numFmtId="196" formatCode="0_ "/>
    <numFmt numFmtId="197" formatCode="0.00000000000000%"/>
    <numFmt numFmtId="198" formatCode="0.00000000000000000_ "/>
    <numFmt numFmtId="199" formatCode="###0.00;\-###0.00"/>
    <numFmt numFmtId="200" formatCode="###0.0;\-###0.0"/>
    <numFmt numFmtId="201" formatCode="###0;\-#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1"/>
      <name val="Times New Roman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7" fontId="0" fillId="0" borderId="0" xfId="15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15" applyNumberFormat="1" applyFont="1" applyAlignment="1">
      <alignment vertical="center"/>
    </xf>
    <xf numFmtId="180" fontId="0" fillId="0" borderId="0" xfId="17" applyNumberFormat="1" applyAlignment="1">
      <alignment vertical="center"/>
    </xf>
    <xf numFmtId="184" fontId="0" fillId="0" borderId="0" xfId="0" applyNumberFormat="1" applyAlignment="1">
      <alignment vertical="center"/>
    </xf>
    <xf numFmtId="40" fontId="0" fillId="0" borderId="0" xfId="17" applyNumberFormat="1" applyAlignment="1">
      <alignment vertical="center"/>
    </xf>
    <xf numFmtId="40" fontId="0" fillId="0" borderId="0" xfId="17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77" fontId="0" fillId="0" borderId="1" xfId="0" applyNumberFormat="1" applyBorder="1" applyAlignment="1">
      <alignment vertical="center"/>
    </xf>
    <xf numFmtId="180" fontId="0" fillId="0" borderId="1" xfId="17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vertical="center"/>
    </xf>
    <xf numFmtId="9" fontId="0" fillId="0" borderId="0" xfId="15" applyAlignment="1">
      <alignment vertical="center"/>
    </xf>
    <xf numFmtId="9" fontId="0" fillId="0" borderId="0" xfId="15" applyAlignment="1">
      <alignment horizontal="center" vertical="center"/>
    </xf>
    <xf numFmtId="9" fontId="0" fillId="0" borderId="0" xfId="15" applyFont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177" fontId="0" fillId="0" borderId="1" xfId="15" applyNumberFormat="1" applyBorder="1" applyAlignment="1">
      <alignment vertical="center"/>
    </xf>
    <xf numFmtId="9" fontId="0" fillId="0" borderId="0" xfId="15" applyNumberFormat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6" xfId="17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0" fontId="0" fillId="0" borderId="13" xfId="17" applyNumberFormat="1" applyBorder="1" applyAlignment="1">
      <alignment vertical="center"/>
    </xf>
    <xf numFmtId="180" fontId="0" fillId="0" borderId="8" xfId="17" applyNumberFormat="1" applyBorder="1" applyAlignment="1">
      <alignment vertical="center"/>
    </xf>
    <xf numFmtId="180" fontId="0" fillId="0" borderId="10" xfId="17" applyNumberFormat="1" applyBorder="1" applyAlignment="1">
      <alignment vertical="center"/>
    </xf>
    <xf numFmtId="0" fontId="0" fillId="0" borderId="14" xfId="0" applyBorder="1" applyAlignment="1">
      <alignment vertical="center"/>
    </xf>
    <xf numFmtId="180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9" fontId="0" fillId="0" borderId="1" xfId="15" applyBorder="1" applyAlignment="1">
      <alignment vertical="center"/>
    </xf>
    <xf numFmtId="183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82" fontId="0" fillId="0" borderId="0" xfId="17" applyNumberFormat="1" applyAlignment="1">
      <alignment vertical="center"/>
    </xf>
    <xf numFmtId="183" fontId="0" fillId="0" borderId="0" xfId="15" applyNumberForma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99" fontId="10" fillId="0" borderId="0" xfId="0" applyNumberFormat="1" applyFont="1" applyAlignment="1">
      <alignment vertical="center"/>
    </xf>
    <xf numFmtId="200" fontId="10" fillId="0" borderId="0" xfId="0" applyNumberFormat="1" applyFont="1" applyAlignment="1">
      <alignment vertical="center"/>
    </xf>
    <xf numFmtId="201" fontId="1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7" fontId="3" fillId="0" borderId="25" xfId="15" applyNumberFormat="1" applyFont="1" applyBorder="1" applyAlignment="1">
      <alignment horizontal="center" vertical="center"/>
    </xf>
    <xf numFmtId="177" fontId="0" fillId="0" borderId="26" xfId="15" applyNumberFormat="1" applyBorder="1" applyAlignment="1">
      <alignment vertical="center"/>
    </xf>
    <xf numFmtId="177" fontId="0" fillId="0" borderId="27" xfId="15" applyNumberFormat="1" applyBorder="1" applyAlignment="1">
      <alignment vertical="center"/>
    </xf>
    <xf numFmtId="177" fontId="0" fillId="0" borderId="28" xfId="15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7" fontId="0" fillId="0" borderId="25" xfId="15" applyNumberFormat="1" applyBorder="1" applyAlignment="1">
      <alignment vertical="center"/>
    </xf>
    <xf numFmtId="177" fontId="0" fillId="2" borderId="32" xfId="0" applyNumberFormat="1" applyFill="1" applyBorder="1" applyAlignment="1">
      <alignment vertical="center"/>
    </xf>
    <xf numFmtId="180" fontId="0" fillId="2" borderId="29" xfId="17" applyNumberFormat="1" applyFill="1" applyBorder="1" applyAlignment="1">
      <alignment vertical="center"/>
    </xf>
    <xf numFmtId="177" fontId="0" fillId="2" borderId="33" xfId="0" applyNumberFormat="1" applyFill="1" applyBorder="1" applyAlignment="1">
      <alignment vertical="center"/>
    </xf>
    <xf numFmtId="180" fontId="0" fillId="2" borderId="30" xfId="17" applyNumberFormat="1" applyFill="1" applyBorder="1" applyAlignment="1">
      <alignment vertical="center"/>
    </xf>
    <xf numFmtId="177" fontId="0" fillId="2" borderId="34" xfId="0" applyNumberFormat="1" applyFill="1" applyBorder="1" applyAlignment="1">
      <alignment vertical="center"/>
    </xf>
    <xf numFmtId="180" fontId="0" fillId="2" borderId="31" xfId="17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80" fontId="0" fillId="2" borderId="1" xfId="17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80" fontId="0" fillId="2" borderId="13" xfId="17" applyNumberFormat="1" applyFill="1" applyBorder="1" applyAlignment="1">
      <alignment vertical="center"/>
    </xf>
    <xf numFmtId="180" fontId="0" fillId="2" borderId="16" xfId="17" applyNumberFormat="1" applyFill="1" applyBorder="1" applyAlignment="1">
      <alignment vertical="center"/>
    </xf>
    <xf numFmtId="180" fontId="0" fillId="2" borderId="6" xfId="17" applyNumberFormat="1" applyFill="1" applyBorder="1" applyAlignment="1">
      <alignment vertical="center"/>
    </xf>
    <xf numFmtId="180" fontId="0" fillId="2" borderId="2" xfId="17" applyNumberFormat="1" applyFill="1" applyBorder="1" applyAlignment="1">
      <alignment vertical="center"/>
    </xf>
    <xf numFmtId="184" fontId="0" fillId="2" borderId="6" xfId="0" applyNumberFormat="1" applyFill="1" applyBorder="1" applyAlignment="1">
      <alignment vertical="center"/>
    </xf>
    <xf numFmtId="184" fontId="0" fillId="2" borderId="2" xfId="0" applyNumberFormat="1" applyFill="1" applyBorder="1" applyAlignment="1">
      <alignment vertical="center"/>
    </xf>
    <xf numFmtId="184" fontId="0" fillId="2" borderId="4" xfId="0" applyNumberFormat="1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0" fontId="0" fillId="2" borderId="35" xfId="17" applyNumberFormat="1" applyFill="1" applyBorder="1" applyAlignment="1">
      <alignment vertical="center"/>
    </xf>
    <xf numFmtId="38" fontId="0" fillId="0" borderId="0" xfId="17" applyFont="1" applyAlignment="1">
      <alignment vertical="center"/>
    </xf>
    <xf numFmtId="180" fontId="0" fillId="2" borderId="36" xfId="17" applyNumberFormat="1" applyFill="1" applyBorder="1" applyAlignment="1">
      <alignment vertical="center"/>
    </xf>
    <xf numFmtId="180" fontId="0" fillId="2" borderId="37" xfId="17" applyNumberFormat="1" applyFill="1" applyBorder="1" applyAlignment="1">
      <alignment vertical="center"/>
    </xf>
    <xf numFmtId="180" fontId="0" fillId="2" borderId="38" xfId="17" applyNumberFormat="1" applyFill="1" applyBorder="1" applyAlignment="1">
      <alignment vertical="center"/>
    </xf>
    <xf numFmtId="38" fontId="0" fillId="2" borderId="1" xfId="17" applyFill="1" applyBorder="1" applyAlignment="1">
      <alignment vertical="center"/>
    </xf>
    <xf numFmtId="179" fontId="0" fillId="2" borderId="1" xfId="17" applyNumberFormat="1" applyFill="1" applyBorder="1" applyAlignment="1">
      <alignment vertical="center"/>
    </xf>
    <xf numFmtId="177" fontId="0" fillId="2" borderId="1" xfId="15" applyNumberForma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55"/>
          <c:w val="0.972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'基本統計・相関'!$AB$3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'基本統計・相関'!$Z$4:$Z$150</c:f>
              <c:strCache/>
            </c:strRef>
          </c:cat>
          <c:val>
            <c:numRef>
              <c:f>'基本統計・相関'!$AB$4:$AB$150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38091841"/>
        <c:axId val="7282250"/>
      </c:lineChart>
      <c:catAx>
        <c:axId val="38091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82250"/>
        <c:crosses val="autoZero"/>
        <c:auto val="1"/>
        <c:lblOffset val="100"/>
        <c:tickLblSkip val="12"/>
        <c:tickMarkSkip val="12"/>
        <c:noMultiLvlLbl val="0"/>
      </c:catAx>
      <c:valAx>
        <c:axId val="728225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38091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5"/>
          <c:w val="0.973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'基本統計・相関'!$O$3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'基本統計・相関'!$O$76:$O$147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'基本統計・相関'!$P$3</c:f>
              <c:strCache>
                <c:ptCount val="1"/>
                <c:pt idx="0">
                  <c:v>TOPIX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'基本統計・相関'!$P$76:$P$147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'基本統計・相関'!$Q$3</c:f>
              <c:strCache>
                <c:ptCount val="1"/>
                <c:pt idx="0">
                  <c:v>JASDAQ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'基本統計・相関'!$Q$76:$Q$147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8797892"/>
        <c:crosses val="autoZero"/>
        <c:auto val="1"/>
        <c:lblOffset val="100"/>
        <c:tickLblSkip val="12"/>
        <c:tickMarkSkip val="12"/>
        <c:noMultiLvlLbl val="0"/>
      </c:catAx>
      <c:valAx>
        <c:axId val="58797892"/>
        <c:scaling>
          <c:orientation val="minMax"/>
          <c:max val="1.5"/>
        </c:scaling>
        <c:axPos val="l"/>
        <c:delete val="0"/>
        <c:numFmt formatCode="0%" sourceLinked="0"/>
        <c:majorTickMark val="in"/>
        <c:minorTickMark val="none"/>
        <c:tickLblPos val="nextTo"/>
        <c:crossAx val="6533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06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'基本統計・相関'!$O$4:$O$147</c:f>
              <c:numCache>
                <c:ptCount val="144"/>
                <c:pt idx="0">
                  <c:v>-0.34046722581669</c:v>
                </c:pt>
                <c:pt idx="1">
                  <c:v>-0.3286005008124411</c:v>
                </c:pt>
                <c:pt idx="2">
                  <c:v>-0.34544426442172715</c:v>
                </c:pt>
                <c:pt idx="3">
                  <c:v>-0.03040143920252869</c:v>
                </c:pt>
                <c:pt idx="4">
                  <c:v>0.897309790558378</c:v>
                </c:pt>
                <c:pt idx="5">
                  <c:v>1.318055071871099</c:v>
                </c:pt>
                <c:pt idx="6">
                  <c:v>0.2557654860328429</c:v>
                </c:pt>
                <c:pt idx="7">
                  <c:v>0.1458342377749129</c:v>
                </c:pt>
                <c:pt idx="8">
                  <c:v>0.5133890882791758</c:v>
                </c:pt>
                <c:pt idx="9">
                  <c:v>0.9314415542840206</c:v>
                </c:pt>
                <c:pt idx="10">
                  <c:v>0.32888520684837697</c:v>
                </c:pt>
                <c:pt idx="11">
                  <c:v>0.34766311812302875</c:v>
                </c:pt>
                <c:pt idx="12">
                  <c:v>0.25785849521725</c:v>
                </c:pt>
                <c:pt idx="13">
                  <c:v>0.4166169285167116</c:v>
                </c:pt>
                <c:pt idx="14">
                  <c:v>0.2271327054549941</c:v>
                </c:pt>
                <c:pt idx="15">
                  <c:v>-0.2231615078377065</c:v>
                </c:pt>
                <c:pt idx="16">
                  <c:v>-0.28824806280032933</c:v>
                </c:pt>
                <c:pt idx="17">
                  <c:v>-0.1620804173105589</c:v>
                </c:pt>
                <c:pt idx="18">
                  <c:v>-0.04297051966120702</c:v>
                </c:pt>
                <c:pt idx="19">
                  <c:v>0.18033155897825615</c:v>
                </c:pt>
                <c:pt idx="20">
                  <c:v>-0.34921488879545637</c:v>
                </c:pt>
                <c:pt idx="21">
                  <c:v>-0.35665203414456337</c:v>
                </c:pt>
                <c:pt idx="22">
                  <c:v>-0.39260603483759493</c:v>
                </c:pt>
                <c:pt idx="23">
                  <c:v>-0.25238917773671266</c:v>
                </c:pt>
                <c:pt idx="24">
                  <c:v>0.191587400977969</c:v>
                </c:pt>
                <c:pt idx="25">
                  <c:v>0.36790335373120575</c:v>
                </c:pt>
                <c:pt idx="26">
                  <c:v>0.7158091522768371</c:v>
                </c:pt>
                <c:pt idx="27">
                  <c:v>0.27026693070300056</c:v>
                </c:pt>
                <c:pt idx="28">
                  <c:v>-0.319222930720505</c:v>
                </c:pt>
                <c:pt idx="29">
                  <c:v>-0.4320215235924749</c:v>
                </c:pt>
                <c:pt idx="30">
                  <c:v>-0.570527118707852</c:v>
                </c:pt>
                <c:pt idx="31">
                  <c:v>-0.3063643719092989</c:v>
                </c:pt>
                <c:pt idx="32">
                  <c:v>-0.47051250183547155</c:v>
                </c:pt>
                <c:pt idx="33">
                  <c:v>0.04184165346143276</c:v>
                </c:pt>
                <c:pt idx="34">
                  <c:v>0.04781843446949274</c:v>
                </c:pt>
                <c:pt idx="35">
                  <c:v>0.376319570647905</c:v>
                </c:pt>
                <c:pt idx="36">
                  <c:v>-0.21715140593125792</c:v>
                </c:pt>
                <c:pt idx="37">
                  <c:v>-0.2486303938664851</c:v>
                </c:pt>
                <c:pt idx="38">
                  <c:v>-0.1582961539041675</c:v>
                </c:pt>
                <c:pt idx="39">
                  <c:v>0.2024289083941575</c:v>
                </c:pt>
                <c:pt idx="40">
                  <c:v>-0.3431203547891587</c:v>
                </c:pt>
                <c:pt idx="41">
                  <c:v>-0.48560811612052834</c:v>
                </c:pt>
                <c:pt idx="42">
                  <c:v>-0.529596991689755</c:v>
                </c:pt>
                <c:pt idx="43">
                  <c:v>0.23878338424135204</c:v>
                </c:pt>
                <c:pt idx="44">
                  <c:v>0.13649968071014196</c:v>
                </c:pt>
                <c:pt idx="45">
                  <c:v>0.3054664416498225</c:v>
                </c:pt>
                <c:pt idx="46">
                  <c:v>-0.13166755440276035</c:v>
                </c:pt>
                <c:pt idx="47">
                  <c:v>0.7132864429659924</c:v>
                </c:pt>
                <c:pt idx="48">
                  <c:v>0.7605277678004134</c:v>
                </c:pt>
                <c:pt idx="49">
                  <c:v>0.5813587872290298</c:v>
                </c:pt>
                <c:pt idx="50">
                  <c:v>0.5012575547303595</c:v>
                </c:pt>
                <c:pt idx="51">
                  <c:v>0.3082227353217255</c:v>
                </c:pt>
                <c:pt idx="52">
                  <c:v>0.37177586748975555</c:v>
                </c:pt>
                <c:pt idx="53">
                  <c:v>0.01739033779228283</c:v>
                </c:pt>
                <c:pt idx="54">
                  <c:v>0.018085918932394307</c:v>
                </c:pt>
                <c:pt idx="55">
                  <c:v>0.28322548758229504</c:v>
                </c:pt>
                <c:pt idx="56">
                  <c:v>0.33786156712148574</c:v>
                </c:pt>
                <c:pt idx="57">
                  <c:v>0.4066317344532526</c:v>
                </c:pt>
                <c:pt idx="58">
                  <c:v>0.3379939824408156</c:v>
                </c:pt>
                <c:pt idx="59">
                  <c:v>0.3309881932716663</c:v>
                </c:pt>
                <c:pt idx="60">
                  <c:v>-0.2840570974295282</c:v>
                </c:pt>
                <c:pt idx="61">
                  <c:v>-0.5516625908444068</c:v>
                </c:pt>
                <c:pt idx="62">
                  <c:v>-0.4628136579199533</c:v>
                </c:pt>
                <c:pt idx="63">
                  <c:v>-0.41374343837898253</c:v>
                </c:pt>
                <c:pt idx="64">
                  <c:v>0.13593832348712875</c:v>
                </c:pt>
                <c:pt idx="65">
                  <c:v>-0.330855147241805</c:v>
                </c:pt>
                <c:pt idx="66">
                  <c:v>-0.26958082761594393</c:v>
                </c:pt>
                <c:pt idx="67">
                  <c:v>-0.430342648304713</c:v>
                </c:pt>
                <c:pt idx="68">
                  <c:v>-0.4126539659508076</c:v>
                </c:pt>
                <c:pt idx="69">
                  <c:v>-0.17817365460563805</c:v>
                </c:pt>
                <c:pt idx="70">
                  <c:v>-0.4016338280120919</c:v>
                </c:pt>
                <c:pt idx="71">
                  <c:v>-0.20928625713992755</c:v>
                </c:pt>
                <c:pt idx="72">
                  <c:v>0.026486459301618304</c:v>
                </c:pt>
                <c:pt idx="73">
                  <c:v>0.12282892530796996</c:v>
                </c:pt>
                <c:pt idx="74">
                  <c:v>-0.009397685447099624</c:v>
                </c:pt>
                <c:pt idx="75">
                  <c:v>-0.47506150976061035</c:v>
                </c:pt>
                <c:pt idx="76">
                  <c:v>-0.5741342784509513</c:v>
                </c:pt>
                <c:pt idx="77">
                  <c:v>-0.677315922851149</c:v>
                </c:pt>
                <c:pt idx="78">
                  <c:v>-0.4164873729147871</c:v>
                </c:pt>
                <c:pt idx="79">
                  <c:v>-0.005986414999001655</c:v>
                </c:pt>
                <c:pt idx="80">
                  <c:v>0.3532686405342793</c:v>
                </c:pt>
                <c:pt idx="81">
                  <c:v>-0.13480105121828</c:v>
                </c:pt>
                <c:pt idx="82">
                  <c:v>-0.040359869373094104</c:v>
                </c:pt>
                <c:pt idx="83">
                  <c:v>0.1959436753997399</c:v>
                </c:pt>
                <c:pt idx="84">
                  <c:v>0.7460083534295845</c:v>
                </c:pt>
                <c:pt idx="85">
                  <c:v>0.5238700156391101</c:v>
                </c:pt>
                <c:pt idx="86">
                  <c:v>-0.138423028695975</c:v>
                </c:pt>
                <c:pt idx="87">
                  <c:v>-0.4542403299644394</c:v>
                </c:pt>
                <c:pt idx="88">
                  <c:v>-0.552906747481406</c:v>
                </c:pt>
                <c:pt idx="89">
                  <c:v>-0.3909940517519188</c:v>
                </c:pt>
                <c:pt idx="90">
                  <c:v>-0.4145552151552975</c:v>
                </c:pt>
                <c:pt idx="91">
                  <c:v>-0.15761030302309864</c:v>
                </c:pt>
                <c:pt idx="92">
                  <c:v>-0.3012593793218835</c:v>
                </c:pt>
                <c:pt idx="93">
                  <c:v>-0.13203896763025613</c:v>
                </c:pt>
                <c:pt idx="94">
                  <c:v>-0.32178128162522157</c:v>
                </c:pt>
                <c:pt idx="95">
                  <c:v>-0.25408846615666436</c:v>
                </c:pt>
                <c:pt idx="96">
                  <c:v>-0.22248216718088953</c:v>
                </c:pt>
                <c:pt idx="97">
                  <c:v>0.029726535830172818</c:v>
                </c:pt>
                <c:pt idx="98">
                  <c:v>0.6846683837313101</c:v>
                </c:pt>
                <c:pt idx="99">
                  <c:v>1.2235797334053187</c:v>
                </c:pt>
                <c:pt idx="100">
                  <c:v>1.2724789655277013</c:v>
                </c:pt>
                <c:pt idx="101">
                  <c:v>0.6021523146369401</c:v>
                </c:pt>
                <c:pt idx="102">
                  <c:v>0.4865292316582486</c:v>
                </c:pt>
                <c:pt idx="103">
                  <c:v>-0.09070446495050466</c:v>
                </c:pt>
                <c:pt idx="104">
                  <c:v>0.1915061836030163</c:v>
                </c:pt>
                <c:pt idx="105">
                  <c:v>0.08759816681572685</c:v>
                </c:pt>
                <c:pt idx="106">
                  <c:v>0.4282191570877585</c:v>
                </c:pt>
                <c:pt idx="107">
                  <c:v>0.4497349390525809</c:v>
                </c:pt>
                <c:pt idx="108">
                  <c:v>0.41526247950709694</c:v>
                </c:pt>
                <c:pt idx="109">
                  <c:v>0.07232329590965891</c:v>
                </c:pt>
                <c:pt idx="110">
                  <c:v>0.04989587743202195</c:v>
                </c:pt>
                <c:pt idx="111">
                  <c:v>-0.14023690138518285</c:v>
                </c:pt>
                <c:pt idx="112">
                  <c:v>-0.053903277786661596</c:v>
                </c:pt>
                <c:pt idx="113">
                  <c:v>-0.30608082580484663</c:v>
                </c:pt>
                <c:pt idx="114">
                  <c:v>-0.1818755805012412</c:v>
                </c:pt>
                <c:pt idx="115">
                  <c:v>-0.06427810217105434</c:v>
                </c:pt>
                <c:pt idx="116">
                  <c:v>0.26943511507642093</c:v>
                </c:pt>
                <c:pt idx="117">
                  <c:v>0.24920998938611527</c:v>
                </c:pt>
                <c:pt idx="118">
                  <c:v>0.34640188451684106</c:v>
                </c:pt>
                <c:pt idx="119">
                  <c:v>0.06422752506282858</c:v>
                </c:pt>
                <c:pt idx="120">
                  <c:v>-0.12652914658692638</c:v>
                </c:pt>
                <c:pt idx="121">
                  <c:v>-0.14895995921935212</c:v>
                </c:pt>
                <c:pt idx="122">
                  <c:v>-0.028800211277131615</c:v>
                </c:pt>
                <c:pt idx="123">
                  <c:v>0.3650662989943272</c:v>
                </c:pt>
                <c:pt idx="124">
                  <c:v>0.4685198687689818</c:v>
                </c:pt>
                <c:pt idx="125">
                  <c:v>0.8855327384560443</c:v>
                </c:pt>
                <c:pt idx="126">
                  <c:v>0.7094494071354651</c:v>
                </c:pt>
                <c:pt idx="127">
                  <c:v>1.0601746537794825</c:v>
                </c:pt>
                <c:pt idx="128">
                  <c:v>0.9845707333552762</c:v>
                </c:pt>
                <c:pt idx="129">
                  <c:v>1.2420870330239921</c:v>
                </c:pt>
                <c:pt idx="130">
                  <c:v>0.40976657254984716</c:v>
                </c:pt>
                <c:pt idx="131">
                  <c:v>0.25702851818901173</c:v>
                </c:pt>
                <c:pt idx="132">
                  <c:v>0.06303832249746244</c:v>
                </c:pt>
                <c:pt idx="133">
                  <c:v>-0.1701126038997044</c:v>
                </c:pt>
                <c:pt idx="134">
                  <c:v>-0.3176208261490955</c:v>
                </c:pt>
                <c:pt idx="135">
                  <c:v>-0.30129736384575423</c:v>
                </c:pt>
                <c:pt idx="136">
                  <c:v>0.18586298693445946</c:v>
                </c:pt>
                <c:pt idx="137">
                  <c:v>0.17049501954541713</c:v>
                </c:pt>
                <c:pt idx="138">
                  <c:v>0.26715955449887074</c:v>
                </c:pt>
                <c:pt idx="139">
                  <c:v>0.03351444869648912</c:v>
                </c:pt>
                <c:pt idx="140">
                  <c:v>0.3014989081408237</c:v>
                </c:pt>
                <c:pt idx="141">
                  <c:v>0.2624963075785267</c:v>
                </c:pt>
                <c:pt idx="142">
                  <c:v>0.3691303852186332</c:v>
                </c:pt>
                <c:pt idx="143">
                  <c:v>0.014432648187197694</c:v>
                </c:pt>
              </c:numCache>
            </c:numRef>
          </c:xVal>
          <c:yVal>
            <c:numRef>
              <c:f>'基本統計・相関'!$W$4:$W$147</c:f>
              <c:numCache>
                <c:ptCount val="144"/>
                <c:pt idx="0">
                  <c:v>0.3349300408590681</c:v>
                </c:pt>
                <c:pt idx="1">
                  <c:v>0.43757789298820016</c:v>
                </c:pt>
                <c:pt idx="2">
                  <c:v>0.23551516736680145</c:v>
                </c:pt>
                <c:pt idx="3">
                  <c:v>0.12956977477316167</c:v>
                </c:pt>
                <c:pt idx="4">
                  <c:v>-0.10000896614025878</c:v>
                </c:pt>
                <c:pt idx="5">
                  <c:v>0.012310106761076911</c:v>
                </c:pt>
                <c:pt idx="6">
                  <c:v>0.04542041856722334</c:v>
                </c:pt>
                <c:pt idx="7">
                  <c:v>0.17825391330050389</c:v>
                </c:pt>
                <c:pt idx="8">
                  <c:v>-0.04415255027137499</c:v>
                </c:pt>
                <c:pt idx="9">
                  <c:v>-0.054874120944419014</c:v>
                </c:pt>
                <c:pt idx="10">
                  <c:v>-0.1268625582757048</c:v>
                </c:pt>
                <c:pt idx="11">
                  <c:v>-0.010311335465846505</c:v>
                </c:pt>
                <c:pt idx="12">
                  <c:v>-0.05403474089934279</c:v>
                </c:pt>
                <c:pt idx="13">
                  <c:v>0.03926963863586086</c:v>
                </c:pt>
                <c:pt idx="14">
                  <c:v>-0.0060125090639768786</c:v>
                </c:pt>
                <c:pt idx="15">
                  <c:v>0.037467496692685565</c:v>
                </c:pt>
                <c:pt idx="16">
                  <c:v>0.08455613711006205</c:v>
                </c:pt>
                <c:pt idx="17">
                  <c:v>0.10083707814161746</c:v>
                </c:pt>
                <c:pt idx="18">
                  <c:v>0.23294225320226403</c:v>
                </c:pt>
                <c:pt idx="19">
                  <c:v>0.12608714049361058</c:v>
                </c:pt>
                <c:pt idx="20">
                  <c:v>0.06709125238452573</c:v>
                </c:pt>
                <c:pt idx="21">
                  <c:v>0.028023269057666278</c:v>
                </c:pt>
                <c:pt idx="22">
                  <c:v>0.0076317326364425675</c:v>
                </c:pt>
                <c:pt idx="23">
                  <c:v>0.056555893080491915</c:v>
                </c:pt>
                <c:pt idx="24">
                  <c:v>-0.04113837104133322</c:v>
                </c:pt>
                <c:pt idx="25">
                  <c:v>-0.07322144789968699</c:v>
                </c:pt>
                <c:pt idx="26">
                  <c:v>-0.056573076585636706</c:v>
                </c:pt>
                <c:pt idx="27">
                  <c:v>0.04620889951920493</c:v>
                </c:pt>
                <c:pt idx="28">
                  <c:v>0.12162616319974928</c:v>
                </c:pt>
                <c:pt idx="29">
                  <c:v>0.1538434657846115</c:v>
                </c:pt>
                <c:pt idx="30">
                  <c:v>0.1378823814897403</c:v>
                </c:pt>
                <c:pt idx="31">
                  <c:v>0.0800260360648859</c:v>
                </c:pt>
                <c:pt idx="32">
                  <c:v>0.03720535152055415</c:v>
                </c:pt>
                <c:pt idx="33">
                  <c:v>-0.054000854008730115</c:v>
                </c:pt>
                <c:pt idx="34">
                  <c:v>-0.014676406139365827</c:v>
                </c:pt>
                <c:pt idx="35">
                  <c:v>0.011761848393542662</c:v>
                </c:pt>
                <c:pt idx="36">
                  <c:v>0.0815755383119896</c:v>
                </c:pt>
                <c:pt idx="37">
                  <c:v>0.12893201054830872</c:v>
                </c:pt>
                <c:pt idx="38">
                  <c:v>0.07970875424819002</c:v>
                </c:pt>
                <c:pt idx="39">
                  <c:v>0.06805861528464341</c:v>
                </c:pt>
                <c:pt idx="40">
                  <c:v>0.05748231990242991</c:v>
                </c:pt>
                <c:pt idx="41">
                  <c:v>0.19901592750487018</c:v>
                </c:pt>
                <c:pt idx="42">
                  <c:v>0.16309360054457045</c:v>
                </c:pt>
                <c:pt idx="43">
                  <c:v>0.04106338324702197</c:v>
                </c:pt>
                <c:pt idx="44">
                  <c:v>-0.2802634890476875</c:v>
                </c:pt>
                <c:pt idx="45">
                  <c:v>-0.252947497071344</c:v>
                </c:pt>
                <c:pt idx="46">
                  <c:v>-0.16058052670992584</c:v>
                </c:pt>
                <c:pt idx="47">
                  <c:v>0.15181130068254034</c:v>
                </c:pt>
                <c:pt idx="48">
                  <c:v>0.2106288098101854</c:v>
                </c:pt>
                <c:pt idx="49">
                  <c:v>0.15686120770554757</c:v>
                </c:pt>
                <c:pt idx="50">
                  <c:v>-0.09456204861275241</c:v>
                </c:pt>
                <c:pt idx="51">
                  <c:v>-0.12017739105631564</c:v>
                </c:pt>
                <c:pt idx="52">
                  <c:v>-0.14636296928510872</c:v>
                </c:pt>
                <c:pt idx="53">
                  <c:v>0.048838857785363565</c:v>
                </c:pt>
                <c:pt idx="54">
                  <c:v>-0.0944919773064915</c:v>
                </c:pt>
                <c:pt idx="55">
                  <c:v>-0.046933725833898876</c:v>
                </c:pt>
                <c:pt idx="56">
                  <c:v>0.06289932399458742</c:v>
                </c:pt>
                <c:pt idx="57">
                  <c:v>0.1932619257015018</c:v>
                </c:pt>
                <c:pt idx="58">
                  <c:v>0.0992879590292235</c:v>
                </c:pt>
                <c:pt idx="59">
                  <c:v>-0.03887493228640437</c:v>
                </c:pt>
                <c:pt idx="60">
                  <c:v>-0.0334228049187808</c:v>
                </c:pt>
                <c:pt idx="61">
                  <c:v>0.05247028282304744</c:v>
                </c:pt>
                <c:pt idx="62">
                  <c:v>0.0385684079186559</c:v>
                </c:pt>
                <c:pt idx="63">
                  <c:v>0.042971673283002554</c:v>
                </c:pt>
                <c:pt idx="64">
                  <c:v>-0.053588490321685445</c:v>
                </c:pt>
                <c:pt idx="65">
                  <c:v>-0.009607376155691072</c:v>
                </c:pt>
                <c:pt idx="66">
                  <c:v>-0.013681113155209035</c:v>
                </c:pt>
                <c:pt idx="67">
                  <c:v>0.11069052079865904</c:v>
                </c:pt>
                <c:pt idx="68">
                  <c:v>0.07671876624758256</c:v>
                </c:pt>
                <c:pt idx="69">
                  <c:v>0.1127723945003245</c:v>
                </c:pt>
                <c:pt idx="70">
                  <c:v>0.08776761340936878</c:v>
                </c:pt>
                <c:pt idx="71">
                  <c:v>0.1275514678362022</c:v>
                </c:pt>
                <c:pt idx="72">
                  <c:v>0.07042518671719167</c:v>
                </c:pt>
                <c:pt idx="73">
                  <c:v>0.06542876681038501</c:v>
                </c:pt>
                <c:pt idx="74">
                  <c:v>0.04803255336484358</c:v>
                </c:pt>
                <c:pt idx="75">
                  <c:v>0.013274473965098732</c:v>
                </c:pt>
                <c:pt idx="76">
                  <c:v>-0.022008187215479813</c:v>
                </c:pt>
                <c:pt idx="77">
                  <c:v>-0.032306365125046366</c:v>
                </c:pt>
                <c:pt idx="78">
                  <c:v>0.024258825752621282</c:v>
                </c:pt>
                <c:pt idx="79">
                  <c:v>-0.0014297456341783032</c:v>
                </c:pt>
                <c:pt idx="80">
                  <c:v>-0.03620043912335624</c:v>
                </c:pt>
                <c:pt idx="81">
                  <c:v>-0.11761170003154808</c:v>
                </c:pt>
                <c:pt idx="82">
                  <c:v>-0.07749175765522409</c:v>
                </c:pt>
                <c:pt idx="83">
                  <c:v>-0.0075030330333236694</c:v>
                </c:pt>
                <c:pt idx="84">
                  <c:v>0.07109469738880625</c:v>
                </c:pt>
                <c:pt idx="85">
                  <c:v>0.06091930058395634</c:v>
                </c:pt>
                <c:pt idx="86">
                  <c:v>0.032276777557327385</c:v>
                </c:pt>
                <c:pt idx="87">
                  <c:v>0.02093713113273199</c:v>
                </c:pt>
                <c:pt idx="88">
                  <c:v>0.06754078001044306</c:v>
                </c:pt>
                <c:pt idx="89">
                  <c:v>0.03910523064190663</c:v>
                </c:pt>
                <c:pt idx="90">
                  <c:v>0.07765759777120396</c:v>
                </c:pt>
                <c:pt idx="91">
                  <c:v>0.024280273366040328</c:v>
                </c:pt>
                <c:pt idx="92">
                  <c:v>0.04813882938419134</c:v>
                </c:pt>
                <c:pt idx="93">
                  <c:v>0.023016143429891223</c:v>
                </c:pt>
                <c:pt idx="94">
                  <c:v>0.029875236937733307</c:v>
                </c:pt>
                <c:pt idx="95">
                  <c:v>0.028455823100653088</c:v>
                </c:pt>
                <c:pt idx="96">
                  <c:v>0.022884470661673983</c:v>
                </c:pt>
                <c:pt idx="97">
                  <c:v>0.04544737275084798</c:v>
                </c:pt>
                <c:pt idx="98">
                  <c:v>-0.04128541797842267</c:v>
                </c:pt>
                <c:pt idx="99">
                  <c:v>-0.047862651951595114</c:v>
                </c:pt>
                <c:pt idx="100">
                  <c:v>-0.18927664636784503</c:v>
                </c:pt>
                <c:pt idx="101">
                  <c:v>-0.12326886120428349</c:v>
                </c:pt>
                <c:pt idx="102">
                  <c:v>-0.13092425616167025</c:v>
                </c:pt>
                <c:pt idx="103">
                  <c:v>0.03240990540338706</c:v>
                </c:pt>
                <c:pt idx="104">
                  <c:v>0.025648228554417063</c:v>
                </c:pt>
                <c:pt idx="105">
                  <c:v>0.062451180659441885</c:v>
                </c:pt>
                <c:pt idx="106">
                  <c:v>0.044328496731731226</c:v>
                </c:pt>
                <c:pt idx="107">
                  <c:v>-0.008676738330933853</c:v>
                </c:pt>
                <c:pt idx="108">
                  <c:v>-0.04801373570342904</c:v>
                </c:pt>
                <c:pt idx="109">
                  <c:v>-0.05702010199104579</c:v>
                </c:pt>
                <c:pt idx="110">
                  <c:v>-0.06936578125182435</c:v>
                </c:pt>
                <c:pt idx="111">
                  <c:v>-0.0708429036452447</c:v>
                </c:pt>
                <c:pt idx="112">
                  <c:v>-0.009245152856426797</c:v>
                </c:pt>
                <c:pt idx="113">
                  <c:v>0.08772036834940544</c:v>
                </c:pt>
                <c:pt idx="114">
                  <c:v>0.10153868522105292</c:v>
                </c:pt>
                <c:pt idx="115">
                  <c:v>0.029080469323537805</c:v>
                </c:pt>
                <c:pt idx="116">
                  <c:v>0.011354837682059804</c:v>
                </c:pt>
                <c:pt idx="117">
                  <c:v>0.04264896423504738</c:v>
                </c:pt>
                <c:pt idx="118">
                  <c:v>-0.01292019073599171</c:v>
                </c:pt>
                <c:pt idx="119">
                  <c:v>0.030702893924678065</c:v>
                </c:pt>
                <c:pt idx="120">
                  <c:v>0.026330563146047536</c:v>
                </c:pt>
                <c:pt idx="121">
                  <c:v>0.07465712500540334</c:v>
                </c:pt>
                <c:pt idx="122">
                  <c:v>0.052356960869482494</c:v>
                </c:pt>
                <c:pt idx="123">
                  <c:v>-0.016409327987752742</c:v>
                </c:pt>
                <c:pt idx="124">
                  <c:v>-0.030351913090862825</c:v>
                </c:pt>
                <c:pt idx="125">
                  <c:v>-0.09683712774350384</c:v>
                </c:pt>
                <c:pt idx="126">
                  <c:v>-0.07847635596500302</c:v>
                </c:pt>
                <c:pt idx="127">
                  <c:v>-0.034496559261965265</c:v>
                </c:pt>
                <c:pt idx="128">
                  <c:v>-0.008689304059205094</c:v>
                </c:pt>
                <c:pt idx="129">
                  <c:v>-0.009013863215606155</c:v>
                </c:pt>
                <c:pt idx="130">
                  <c:v>-0.06785487066690665</c:v>
                </c:pt>
                <c:pt idx="131">
                  <c:v>-0.10856470145994679</c:v>
                </c:pt>
                <c:pt idx="132">
                  <c:v>-0.11700814388926861</c:v>
                </c:pt>
                <c:pt idx="133">
                  <c:v>-0.06679311978677971</c:v>
                </c:pt>
                <c:pt idx="134">
                  <c:v>-0.053154822161592064</c:v>
                </c:pt>
                <c:pt idx="135">
                  <c:v>-0.01797707006557836</c:v>
                </c:pt>
                <c:pt idx="136">
                  <c:v>0.040092268499881234</c:v>
                </c:pt>
                <c:pt idx="137">
                  <c:v>0.09919846953830569</c:v>
                </c:pt>
                <c:pt idx="138">
                  <c:v>0.07729607339726674</c:v>
                </c:pt>
                <c:pt idx="139">
                  <c:v>0.003263729068993637</c:v>
                </c:pt>
                <c:pt idx="140">
                  <c:v>-0.02207014574473032</c:v>
                </c:pt>
                <c:pt idx="141">
                  <c:v>0.0008926246329716836</c:v>
                </c:pt>
                <c:pt idx="142">
                  <c:v>-0.002071081815692266</c:v>
                </c:pt>
                <c:pt idx="143">
                  <c:v>0.002987301878578208</c:v>
                </c:pt>
              </c:numCache>
            </c:numRef>
          </c:yVal>
          <c:smooth val="0"/>
        </c:ser>
        <c:axId val="59418981"/>
        <c:axId val="65008782"/>
      </c:scatterChart>
      <c:valAx>
        <c:axId val="5941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国債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08782"/>
        <c:crosses val="autoZero"/>
        <c:crossBetween val="midCat"/>
        <c:dispUnits/>
      </c:valAx>
      <c:valAx>
        <c:axId val="6500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日経平均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18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'基本統計・相関'!$S$4:$S$147</c:f>
              <c:numCache>
                <c:ptCount val="144"/>
                <c:pt idx="0">
                  <c:v>0.4332016967027432</c:v>
                </c:pt>
                <c:pt idx="1">
                  <c:v>0.4345166327601293</c:v>
                </c:pt>
                <c:pt idx="2">
                  <c:v>0.4010185819247438</c:v>
                </c:pt>
                <c:pt idx="3">
                  <c:v>0.4219367943705088</c:v>
                </c:pt>
                <c:pt idx="4">
                  <c:v>0.23129537899209152</c:v>
                </c:pt>
                <c:pt idx="5">
                  <c:v>0.3245903871776863</c:v>
                </c:pt>
                <c:pt idx="6">
                  <c:v>0.14569273728609322</c:v>
                </c:pt>
                <c:pt idx="7">
                  <c:v>0.34743953328025445</c:v>
                </c:pt>
                <c:pt idx="8">
                  <c:v>0.2338287230348275</c:v>
                </c:pt>
                <c:pt idx="9">
                  <c:v>0.43114689845454923</c:v>
                </c:pt>
                <c:pt idx="10">
                  <c:v>0.2525731276269436</c:v>
                </c:pt>
                <c:pt idx="11">
                  <c:v>0.20631174303355704</c:v>
                </c:pt>
                <c:pt idx="12">
                  <c:v>0.11912707995061189</c:v>
                </c:pt>
                <c:pt idx="13">
                  <c:v>0.1915969258154504</c:v>
                </c:pt>
                <c:pt idx="14">
                  <c:v>0.16505632700369022</c:v>
                </c:pt>
                <c:pt idx="15">
                  <c:v>-0.08415563217111843</c:v>
                </c:pt>
                <c:pt idx="16">
                  <c:v>-0.09853743949064742</c:v>
                </c:pt>
                <c:pt idx="17">
                  <c:v>0.10339062857098003</c:v>
                </c:pt>
                <c:pt idx="18">
                  <c:v>0.4751543666400173</c:v>
                </c:pt>
                <c:pt idx="19">
                  <c:v>0.8174634044650442</c:v>
                </c:pt>
                <c:pt idx="20">
                  <c:v>0.3489690596281354</c:v>
                </c:pt>
                <c:pt idx="21">
                  <c:v>0.5439105304818803</c:v>
                </c:pt>
                <c:pt idx="22">
                  <c:v>0.19091609014761546</c:v>
                </c:pt>
                <c:pt idx="23">
                  <c:v>0.0914294938515181</c:v>
                </c:pt>
                <c:pt idx="24">
                  <c:v>0.07950215737247102</c:v>
                </c:pt>
                <c:pt idx="25">
                  <c:v>0.323873027978826</c:v>
                </c:pt>
                <c:pt idx="26">
                  <c:v>0.8680521424780718</c:v>
                </c:pt>
                <c:pt idx="27">
                  <c:v>1.0113637193083314</c:v>
                </c:pt>
                <c:pt idx="28">
                  <c:v>0.26412441947016463</c:v>
                </c:pt>
                <c:pt idx="29">
                  <c:v>0.3117938894716963</c:v>
                </c:pt>
                <c:pt idx="30">
                  <c:v>-0.15626730880218298</c:v>
                </c:pt>
                <c:pt idx="31">
                  <c:v>0.27289979384134666</c:v>
                </c:pt>
                <c:pt idx="32">
                  <c:v>0.10139571668257896</c:v>
                </c:pt>
                <c:pt idx="33">
                  <c:v>0.31958628457530946</c:v>
                </c:pt>
                <c:pt idx="34">
                  <c:v>0.45520428456825424</c:v>
                </c:pt>
                <c:pt idx="35">
                  <c:v>0.661404494942698</c:v>
                </c:pt>
                <c:pt idx="36">
                  <c:v>0.6543522409145144</c:v>
                </c:pt>
                <c:pt idx="37">
                  <c:v>0.16774349229228425</c:v>
                </c:pt>
                <c:pt idx="38">
                  <c:v>0.12169519563141407</c:v>
                </c:pt>
                <c:pt idx="39">
                  <c:v>0.03248186475911119</c:v>
                </c:pt>
                <c:pt idx="40">
                  <c:v>-0.40687862736107083</c:v>
                </c:pt>
                <c:pt idx="41">
                  <c:v>-0.3527176028487182</c:v>
                </c:pt>
                <c:pt idx="42">
                  <c:v>-0.07624228369502895</c:v>
                </c:pt>
                <c:pt idx="43">
                  <c:v>1.1832511407461213</c:v>
                </c:pt>
                <c:pt idx="44">
                  <c:v>1.1341832673768493</c:v>
                </c:pt>
                <c:pt idx="45">
                  <c:v>0.8402726207059541</c:v>
                </c:pt>
                <c:pt idx="46">
                  <c:v>0.28258435962228656</c:v>
                </c:pt>
                <c:pt idx="47">
                  <c:v>0.1993087686758841</c:v>
                </c:pt>
                <c:pt idx="48">
                  <c:v>0.18524476192053396</c:v>
                </c:pt>
                <c:pt idx="49">
                  <c:v>0.22147580346484186</c:v>
                </c:pt>
                <c:pt idx="50">
                  <c:v>0.296736027980133</c:v>
                </c:pt>
                <c:pt idx="51">
                  <c:v>-0.019213193496682046</c:v>
                </c:pt>
                <c:pt idx="52">
                  <c:v>0.05829019714458705</c:v>
                </c:pt>
                <c:pt idx="53">
                  <c:v>-0.2375721845572133</c:v>
                </c:pt>
                <c:pt idx="54">
                  <c:v>0.10703235965604674</c:v>
                </c:pt>
                <c:pt idx="55">
                  <c:v>0.22422487632482935</c:v>
                </c:pt>
                <c:pt idx="56">
                  <c:v>0.7213487777772929</c:v>
                </c:pt>
                <c:pt idx="57">
                  <c:v>0.09579683065206379</c:v>
                </c:pt>
                <c:pt idx="58">
                  <c:v>-0.06321393661173635</c:v>
                </c:pt>
                <c:pt idx="59">
                  <c:v>0.0822732674303206</c:v>
                </c:pt>
                <c:pt idx="60">
                  <c:v>0.17694616611820657</c:v>
                </c:pt>
                <c:pt idx="61">
                  <c:v>0.1682893051921408</c:v>
                </c:pt>
                <c:pt idx="62">
                  <c:v>-0.11232374247719334</c:v>
                </c:pt>
                <c:pt idx="63">
                  <c:v>-0.05817263106168913</c:v>
                </c:pt>
                <c:pt idx="64">
                  <c:v>0.30266757385693954</c:v>
                </c:pt>
                <c:pt idx="65">
                  <c:v>-0.04882531893103992</c:v>
                </c:pt>
                <c:pt idx="66">
                  <c:v>-0.003991690619464916</c:v>
                </c:pt>
                <c:pt idx="67">
                  <c:v>-0.4364712034978059</c:v>
                </c:pt>
                <c:pt idx="68">
                  <c:v>-0.28644153325828936</c:v>
                </c:pt>
                <c:pt idx="69">
                  <c:v>-0.16593402759674436</c:v>
                </c:pt>
                <c:pt idx="70">
                  <c:v>-0.20938377265395003</c:v>
                </c:pt>
                <c:pt idx="71">
                  <c:v>-0.40342931899840995</c:v>
                </c:pt>
                <c:pt idx="72">
                  <c:v>-0.30003888477676643</c:v>
                </c:pt>
                <c:pt idx="73">
                  <c:v>0.05222084111418557</c:v>
                </c:pt>
                <c:pt idx="74">
                  <c:v>0.23976343602900507</c:v>
                </c:pt>
                <c:pt idx="75">
                  <c:v>-0.11688543625346659</c:v>
                </c:pt>
                <c:pt idx="76">
                  <c:v>-0.33610542677219857</c:v>
                </c:pt>
                <c:pt idx="77">
                  <c:v>-0.47755824203273656</c:v>
                </c:pt>
                <c:pt idx="78">
                  <c:v>-0.41392067473577676</c:v>
                </c:pt>
                <c:pt idx="79">
                  <c:v>0.020874582835536337</c:v>
                </c:pt>
                <c:pt idx="80">
                  <c:v>0.4797413710063365</c:v>
                </c:pt>
                <c:pt idx="81">
                  <c:v>0.2934758797578838</c:v>
                </c:pt>
                <c:pt idx="82">
                  <c:v>-0.11000895066440441</c:v>
                </c:pt>
                <c:pt idx="83">
                  <c:v>-0.0024018472951710113</c:v>
                </c:pt>
                <c:pt idx="84">
                  <c:v>-0.17564826132229439</c:v>
                </c:pt>
                <c:pt idx="85">
                  <c:v>-0.1355918235720961</c:v>
                </c:pt>
                <c:pt idx="86">
                  <c:v>-0.4461646693042345</c:v>
                </c:pt>
                <c:pt idx="87">
                  <c:v>-0.486522275162356</c:v>
                </c:pt>
                <c:pt idx="88">
                  <c:v>-0.45696346781938724</c:v>
                </c:pt>
                <c:pt idx="89">
                  <c:v>-0.5397410364118052</c:v>
                </c:pt>
                <c:pt idx="90">
                  <c:v>-0.10873084225195184</c:v>
                </c:pt>
                <c:pt idx="91">
                  <c:v>0.09134987670480865</c:v>
                </c:pt>
                <c:pt idx="92">
                  <c:v>0.35627627894556224</c:v>
                </c:pt>
                <c:pt idx="93">
                  <c:v>-0.12899254627334433</c:v>
                </c:pt>
                <c:pt idx="94">
                  <c:v>-0.3486489014334594</c:v>
                </c:pt>
                <c:pt idx="95">
                  <c:v>-0.13627241472084328</c:v>
                </c:pt>
                <c:pt idx="96">
                  <c:v>0.3183771126702397</c:v>
                </c:pt>
                <c:pt idx="97">
                  <c:v>0.7221673057322031</c:v>
                </c:pt>
                <c:pt idx="98">
                  <c:v>0.7425099365752048</c:v>
                </c:pt>
                <c:pt idx="99">
                  <c:v>0.36068900382085345</c:v>
                </c:pt>
                <c:pt idx="100">
                  <c:v>0.1975405418309566</c:v>
                </c:pt>
                <c:pt idx="101">
                  <c:v>0.09108266160599165</c:v>
                </c:pt>
                <c:pt idx="102">
                  <c:v>0.26720478580825735</c:v>
                </c:pt>
                <c:pt idx="103">
                  <c:v>0.21453956365222426</c:v>
                </c:pt>
                <c:pt idx="104">
                  <c:v>0.5534924230690585</c:v>
                </c:pt>
                <c:pt idx="105">
                  <c:v>0.3431317684098041</c:v>
                </c:pt>
                <c:pt idx="106">
                  <c:v>0.37043955246148075</c:v>
                </c:pt>
                <c:pt idx="107">
                  <c:v>0.05240608236802258</c:v>
                </c:pt>
                <c:pt idx="108">
                  <c:v>-0.08164389840175257</c:v>
                </c:pt>
                <c:pt idx="109">
                  <c:v>-0.08209957141291524</c:v>
                </c:pt>
                <c:pt idx="110">
                  <c:v>0.05298320129803358</c:v>
                </c:pt>
                <c:pt idx="111">
                  <c:v>-0.020005283875564328</c:v>
                </c:pt>
                <c:pt idx="112">
                  <c:v>-0.05740004626724593</c:v>
                </c:pt>
                <c:pt idx="113">
                  <c:v>-0.08894200539129193</c:v>
                </c:pt>
                <c:pt idx="114">
                  <c:v>0.10748098446730414</c:v>
                </c:pt>
                <c:pt idx="115">
                  <c:v>0.276885983695937</c:v>
                </c:pt>
                <c:pt idx="116">
                  <c:v>0.3978186384862805</c:v>
                </c:pt>
                <c:pt idx="117">
                  <c:v>0.1933710182001831</c:v>
                </c:pt>
                <c:pt idx="118">
                  <c:v>0.10540823744831274</c:v>
                </c:pt>
                <c:pt idx="119">
                  <c:v>-0.09946501221966009</c:v>
                </c:pt>
                <c:pt idx="120">
                  <c:v>-0.08016166472887021</c:v>
                </c:pt>
                <c:pt idx="121">
                  <c:v>-0.03961035135950919</c:v>
                </c:pt>
                <c:pt idx="122">
                  <c:v>0.0368881520957991</c:v>
                </c:pt>
                <c:pt idx="123">
                  <c:v>0.2954057299879649</c:v>
                </c:pt>
                <c:pt idx="124">
                  <c:v>0.10035536383252919</c:v>
                </c:pt>
                <c:pt idx="125">
                  <c:v>0.1319067106256373</c:v>
                </c:pt>
                <c:pt idx="126">
                  <c:v>-0.08519304987535925</c:v>
                </c:pt>
                <c:pt idx="127">
                  <c:v>0.09902629689956388</c:v>
                </c:pt>
                <c:pt idx="128">
                  <c:v>0.064934796555834</c:v>
                </c:pt>
                <c:pt idx="129">
                  <c:v>0.26504209154313796</c:v>
                </c:pt>
                <c:pt idx="130">
                  <c:v>0.10361639714654491</c:v>
                </c:pt>
                <c:pt idx="131">
                  <c:v>0.1578244349249247</c:v>
                </c:pt>
                <c:pt idx="132">
                  <c:v>0.09886783277141986</c:v>
                </c:pt>
                <c:pt idx="133">
                  <c:v>-0.032607744172298836</c:v>
                </c:pt>
                <c:pt idx="134">
                  <c:v>-0.07405805668117771</c:v>
                </c:pt>
                <c:pt idx="135">
                  <c:v>-0.09965885766054239</c:v>
                </c:pt>
                <c:pt idx="136">
                  <c:v>0.1105358118803974</c:v>
                </c:pt>
                <c:pt idx="137">
                  <c:v>0.22332639277459632</c:v>
                </c:pt>
                <c:pt idx="138">
                  <c:v>0.35712616608601344</c:v>
                </c:pt>
                <c:pt idx="139">
                  <c:v>0.3317513399070935</c:v>
                </c:pt>
                <c:pt idx="140">
                  <c:v>0.27069591101771917</c:v>
                </c:pt>
                <c:pt idx="141">
                  <c:v>0.1868729249532659</c:v>
                </c:pt>
                <c:pt idx="142">
                  <c:v>0.01779529363787269</c:v>
                </c:pt>
                <c:pt idx="143">
                  <c:v>0.007239482362877192</c:v>
                </c:pt>
              </c:numCache>
            </c:numRef>
          </c:xVal>
          <c:yVal>
            <c:numRef>
              <c:f>'基本統計・相関'!$T$4:$T$147</c:f>
              <c:numCache>
                <c:ptCount val="144"/>
                <c:pt idx="0">
                  <c:v>0.5598423074837799</c:v>
                </c:pt>
                <c:pt idx="1">
                  <c:v>0.40776303894817056</c:v>
                </c:pt>
                <c:pt idx="2">
                  <c:v>0.7022743325643408</c:v>
                </c:pt>
                <c:pt idx="3">
                  <c:v>0.9804874465965019</c:v>
                </c:pt>
                <c:pt idx="4">
                  <c:v>0.9380602754659868</c:v>
                </c:pt>
                <c:pt idx="5">
                  <c:v>0.5619681091565683</c:v>
                </c:pt>
                <c:pt idx="6">
                  <c:v>0.14667122123071197</c:v>
                </c:pt>
                <c:pt idx="7">
                  <c:v>0.1623150700840541</c:v>
                </c:pt>
                <c:pt idx="8">
                  <c:v>0.03333517591056734</c:v>
                </c:pt>
                <c:pt idx="9">
                  <c:v>0.0948122334735717</c:v>
                </c:pt>
                <c:pt idx="10">
                  <c:v>0.16342344969189337</c:v>
                </c:pt>
                <c:pt idx="11">
                  <c:v>0.20088846228747892</c:v>
                </c:pt>
                <c:pt idx="12">
                  <c:v>0.5924562645768767</c:v>
                </c:pt>
                <c:pt idx="13">
                  <c:v>0.6324341207849291</c:v>
                </c:pt>
                <c:pt idx="14">
                  <c:v>0.34005440909697593</c:v>
                </c:pt>
                <c:pt idx="15">
                  <c:v>-0.3212700805685407</c:v>
                </c:pt>
                <c:pt idx="16">
                  <c:v>-0.2897384609148692</c:v>
                </c:pt>
                <c:pt idx="17">
                  <c:v>0.14911174398620464</c:v>
                </c:pt>
                <c:pt idx="18">
                  <c:v>0.6328426293239735</c:v>
                </c:pt>
                <c:pt idx="19">
                  <c:v>0.6442444416192377</c:v>
                </c:pt>
                <c:pt idx="20">
                  <c:v>0.22597143986321555</c:v>
                </c:pt>
                <c:pt idx="21">
                  <c:v>0.6283186788199144</c:v>
                </c:pt>
                <c:pt idx="22">
                  <c:v>0.051691927727478326</c:v>
                </c:pt>
                <c:pt idx="23">
                  <c:v>-0.1981133953854468</c:v>
                </c:pt>
                <c:pt idx="24">
                  <c:v>-0.30304911397443535</c:v>
                </c:pt>
                <c:pt idx="25">
                  <c:v>0.3096359266702504</c:v>
                </c:pt>
                <c:pt idx="26">
                  <c:v>0.9412750506402463</c:v>
                </c:pt>
                <c:pt idx="27">
                  <c:v>1.5539741857524714</c:v>
                </c:pt>
                <c:pt idx="28">
                  <c:v>0.6510065139571806</c:v>
                </c:pt>
                <c:pt idx="29">
                  <c:v>0.8670909476617366</c:v>
                </c:pt>
                <c:pt idx="30">
                  <c:v>-0.0005018474159594888</c:v>
                </c:pt>
                <c:pt idx="31">
                  <c:v>0.03375834780900422</c:v>
                </c:pt>
                <c:pt idx="32">
                  <c:v>-0.24686124933554354</c:v>
                </c:pt>
                <c:pt idx="33">
                  <c:v>0.06621661228417941</c:v>
                </c:pt>
                <c:pt idx="34">
                  <c:v>0.4973266459378176</c:v>
                </c:pt>
                <c:pt idx="35">
                  <c:v>0.8672482862656217</c:v>
                </c:pt>
                <c:pt idx="36">
                  <c:v>0.772209670484088</c:v>
                </c:pt>
                <c:pt idx="37">
                  <c:v>0.019021407444071547</c:v>
                </c:pt>
                <c:pt idx="38">
                  <c:v>0.13503849146688096</c:v>
                </c:pt>
                <c:pt idx="39">
                  <c:v>0.008547877789464975</c:v>
                </c:pt>
                <c:pt idx="40">
                  <c:v>-0.49543236903606724</c:v>
                </c:pt>
                <c:pt idx="41">
                  <c:v>-0.3613086366620931</c:v>
                </c:pt>
                <c:pt idx="42">
                  <c:v>-0.19892809128069144</c:v>
                </c:pt>
                <c:pt idx="43">
                  <c:v>1.859119919382306</c:v>
                </c:pt>
                <c:pt idx="44">
                  <c:v>1.8081442031296868</c:v>
                </c:pt>
                <c:pt idx="45">
                  <c:v>3.004896137318757</c:v>
                </c:pt>
                <c:pt idx="46">
                  <c:v>0.8972224573105596</c:v>
                </c:pt>
                <c:pt idx="47">
                  <c:v>0.587887906879788</c:v>
                </c:pt>
                <c:pt idx="48">
                  <c:v>0.060331806264554144</c:v>
                </c:pt>
                <c:pt idx="49">
                  <c:v>0.3592728367740792</c:v>
                </c:pt>
                <c:pt idx="50">
                  <c:v>0.41831552545305306</c:v>
                </c:pt>
                <c:pt idx="51">
                  <c:v>0.1591296339685726</c:v>
                </c:pt>
                <c:pt idx="52">
                  <c:v>0.5115990208377328</c:v>
                </c:pt>
                <c:pt idx="53">
                  <c:v>0.09245034490419135</c:v>
                </c:pt>
                <c:pt idx="54">
                  <c:v>0.5977712719179915</c:v>
                </c:pt>
                <c:pt idx="55">
                  <c:v>1.1998718661044077</c:v>
                </c:pt>
                <c:pt idx="56">
                  <c:v>3.8214731723348363</c:v>
                </c:pt>
                <c:pt idx="57">
                  <c:v>2.113169593139773</c:v>
                </c:pt>
                <c:pt idx="58">
                  <c:v>2.9280779745979437</c:v>
                </c:pt>
                <c:pt idx="59">
                  <c:v>0.5946196907498944</c:v>
                </c:pt>
                <c:pt idx="60">
                  <c:v>-0.07847520419207743</c:v>
                </c:pt>
                <c:pt idx="61">
                  <c:v>-0.7250757983551478</c:v>
                </c:pt>
                <c:pt idx="62">
                  <c:v>-0.43412723065299763</c:v>
                </c:pt>
                <c:pt idx="63">
                  <c:v>-0.09357547946502653</c:v>
                </c:pt>
                <c:pt idx="64">
                  <c:v>1.3401358462001856</c:v>
                </c:pt>
                <c:pt idx="65">
                  <c:v>-0.26457302080713396</c:v>
                </c:pt>
                <c:pt idx="66">
                  <c:v>-0.35974792442555914</c:v>
                </c:pt>
                <c:pt idx="67">
                  <c:v>-0.8544915701252962</c:v>
                </c:pt>
                <c:pt idx="68">
                  <c:v>-0.7952825244227876</c:v>
                </c:pt>
                <c:pt idx="69">
                  <c:v>-0.5415399882763874</c:v>
                </c:pt>
                <c:pt idx="70">
                  <c:v>-0.5293240023430561</c:v>
                </c:pt>
                <c:pt idx="71">
                  <c:v>-0.6921329223550016</c:v>
                </c:pt>
                <c:pt idx="72">
                  <c:v>-0.6606644578325517</c:v>
                </c:pt>
                <c:pt idx="73">
                  <c:v>-0.07465994270851073</c:v>
                </c:pt>
                <c:pt idx="74">
                  <c:v>0.8999076844498017</c:v>
                </c:pt>
                <c:pt idx="75">
                  <c:v>-0.1580879450943583</c:v>
                </c:pt>
                <c:pt idx="76">
                  <c:v>-0.46446307103621065</c:v>
                </c:pt>
                <c:pt idx="77">
                  <c:v>-0.7684069656756991</c:v>
                </c:pt>
                <c:pt idx="78">
                  <c:v>-0.5166897721827144</c:v>
                </c:pt>
                <c:pt idx="79">
                  <c:v>0.30746054602791006</c:v>
                </c:pt>
                <c:pt idx="80">
                  <c:v>1.8676095325873114</c:v>
                </c:pt>
                <c:pt idx="81">
                  <c:v>0.7143537281502919</c:v>
                </c:pt>
                <c:pt idx="82">
                  <c:v>-0.35296356065933787</c:v>
                </c:pt>
                <c:pt idx="83">
                  <c:v>-0.1986536860760375</c:v>
                </c:pt>
                <c:pt idx="84">
                  <c:v>-0.41940454988752107</c:v>
                </c:pt>
                <c:pt idx="85">
                  <c:v>-0.2417800548247354</c:v>
                </c:pt>
                <c:pt idx="86">
                  <c:v>-0.6047138065152605</c:v>
                </c:pt>
                <c:pt idx="87">
                  <c:v>-0.6168172736088282</c:v>
                </c:pt>
                <c:pt idx="88">
                  <c:v>-0.5614393239897942</c:v>
                </c:pt>
                <c:pt idx="89">
                  <c:v>-0.5883077077285181</c:v>
                </c:pt>
                <c:pt idx="90">
                  <c:v>0.0044946291470122635</c:v>
                </c:pt>
                <c:pt idx="91">
                  <c:v>0.5999611237732869</c:v>
                </c:pt>
                <c:pt idx="92">
                  <c:v>0.6857345911711676</c:v>
                </c:pt>
                <c:pt idx="93">
                  <c:v>-0.026327473049062244</c:v>
                </c:pt>
                <c:pt idx="94">
                  <c:v>-0.3307523327789843</c:v>
                </c:pt>
                <c:pt idx="95">
                  <c:v>0.017060398138148303</c:v>
                </c:pt>
                <c:pt idx="96">
                  <c:v>0.5102164651708747</c:v>
                </c:pt>
                <c:pt idx="97">
                  <c:v>1.026900571159774</c:v>
                </c:pt>
                <c:pt idx="98">
                  <c:v>1.1435058582367539</c:v>
                </c:pt>
                <c:pt idx="99">
                  <c:v>0.9709963884204622</c:v>
                </c:pt>
                <c:pt idx="100">
                  <c:v>0.6561991473700959</c:v>
                </c:pt>
                <c:pt idx="101">
                  <c:v>0.4702117378213062</c:v>
                </c:pt>
                <c:pt idx="102">
                  <c:v>0.5381523744686676</c:v>
                </c:pt>
                <c:pt idx="103">
                  <c:v>0.37438552094990185</c:v>
                </c:pt>
                <c:pt idx="104">
                  <c:v>0.5798097225291117</c:v>
                </c:pt>
                <c:pt idx="105">
                  <c:v>0.3074650502229712</c:v>
                </c:pt>
                <c:pt idx="106">
                  <c:v>0.14967581963118093</c:v>
                </c:pt>
                <c:pt idx="107">
                  <c:v>-0.01814443543594413</c:v>
                </c:pt>
                <c:pt idx="108">
                  <c:v>-0.2540783093135629</c:v>
                </c:pt>
                <c:pt idx="109">
                  <c:v>-0.08222962770872133</c:v>
                </c:pt>
                <c:pt idx="110">
                  <c:v>0.11185819547582954</c:v>
                </c:pt>
                <c:pt idx="111">
                  <c:v>-0.06657729725834771</c:v>
                </c:pt>
                <c:pt idx="112">
                  <c:v>-0.2673232719641365</c:v>
                </c:pt>
                <c:pt idx="113">
                  <c:v>-0.2638248968405773</c:v>
                </c:pt>
                <c:pt idx="114">
                  <c:v>0.1990591785037481</c:v>
                </c:pt>
                <c:pt idx="115">
                  <c:v>0.6934008616947163</c:v>
                </c:pt>
                <c:pt idx="116">
                  <c:v>0.730077831744891</c:v>
                </c:pt>
                <c:pt idx="117">
                  <c:v>0.18916034715048147</c:v>
                </c:pt>
                <c:pt idx="118">
                  <c:v>-0.08328138320263268</c:v>
                </c:pt>
                <c:pt idx="119">
                  <c:v>-0.2867158039240256</c:v>
                </c:pt>
                <c:pt idx="120">
                  <c:v>-0.2463023903990974</c:v>
                </c:pt>
                <c:pt idx="121">
                  <c:v>0.03255826250897442</c:v>
                </c:pt>
                <c:pt idx="122">
                  <c:v>0.1206044565060671</c:v>
                </c:pt>
                <c:pt idx="123">
                  <c:v>0.6709884228530529</c:v>
                </c:pt>
                <c:pt idx="124">
                  <c:v>0.1723432410634127</c:v>
                </c:pt>
                <c:pt idx="125">
                  <c:v>0.1973342899962185</c:v>
                </c:pt>
                <c:pt idx="126">
                  <c:v>-0.11301014737295345</c:v>
                </c:pt>
                <c:pt idx="127">
                  <c:v>0.15870568145008068</c:v>
                </c:pt>
                <c:pt idx="128">
                  <c:v>0.10348811108168388</c:v>
                </c:pt>
                <c:pt idx="129">
                  <c:v>0.39866064114202837</c:v>
                </c:pt>
                <c:pt idx="130">
                  <c:v>0.08989153603309075</c:v>
                </c:pt>
                <c:pt idx="131">
                  <c:v>0.2671296629615403</c:v>
                </c:pt>
                <c:pt idx="132">
                  <c:v>0.029375058227074646</c:v>
                </c:pt>
                <c:pt idx="133">
                  <c:v>-0.16797741414133183</c:v>
                </c:pt>
                <c:pt idx="134">
                  <c:v>-0.2573165560798162</c:v>
                </c:pt>
                <c:pt idx="135">
                  <c:v>-0.34244617334692073</c:v>
                </c:pt>
                <c:pt idx="136">
                  <c:v>0.008970391574802727</c:v>
                </c:pt>
                <c:pt idx="137">
                  <c:v>0.16873290611426905</c:v>
                </c:pt>
                <c:pt idx="138">
                  <c:v>0.6397348438472414</c:v>
                </c:pt>
                <c:pt idx="139">
                  <c:v>0.5377237202033815</c:v>
                </c:pt>
                <c:pt idx="140">
                  <c:v>0.3081290685197451</c:v>
                </c:pt>
                <c:pt idx="141">
                  <c:v>0.1747170668431497</c:v>
                </c:pt>
                <c:pt idx="142">
                  <c:v>-0.025446724642487872</c:v>
                </c:pt>
                <c:pt idx="143">
                  <c:v>0.010557880742285919</c:v>
                </c:pt>
              </c:numCache>
            </c:numRef>
          </c:yVal>
          <c:smooth val="0"/>
        </c:ser>
        <c:axId val="48208127"/>
        <c:axId val="31219960"/>
      </c:scatterChart>
      <c:valAx>
        <c:axId val="4820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Ｓ＆Ｐ５００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9960"/>
        <c:crosses val="autoZero"/>
        <c:crossBetween val="midCat"/>
        <c:dispUnits/>
      </c:valAx>
      <c:valAx>
        <c:axId val="3121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ＮＡＳＤＡＱ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08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'基本統計・相関'!$O$4:$O$147</c:f>
              <c:numCache>
                <c:ptCount val="144"/>
                <c:pt idx="0">
                  <c:v>-0.34046722581669</c:v>
                </c:pt>
                <c:pt idx="1">
                  <c:v>-0.3286005008124411</c:v>
                </c:pt>
                <c:pt idx="2">
                  <c:v>-0.34544426442172715</c:v>
                </c:pt>
                <c:pt idx="3">
                  <c:v>-0.03040143920252869</c:v>
                </c:pt>
                <c:pt idx="4">
                  <c:v>0.897309790558378</c:v>
                </c:pt>
                <c:pt idx="5">
                  <c:v>1.318055071871099</c:v>
                </c:pt>
                <c:pt idx="6">
                  <c:v>0.2557654860328429</c:v>
                </c:pt>
                <c:pt idx="7">
                  <c:v>0.1458342377749129</c:v>
                </c:pt>
                <c:pt idx="8">
                  <c:v>0.5133890882791758</c:v>
                </c:pt>
                <c:pt idx="9">
                  <c:v>0.9314415542840206</c:v>
                </c:pt>
                <c:pt idx="10">
                  <c:v>0.32888520684837697</c:v>
                </c:pt>
                <c:pt idx="11">
                  <c:v>0.34766311812302875</c:v>
                </c:pt>
                <c:pt idx="12">
                  <c:v>0.25785849521725</c:v>
                </c:pt>
                <c:pt idx="13">
                  <c:v>0.4166169285167116</c:v>
                </c:pt>
                <c:pt idx="14">
                  <c:v>0.2271327054549941</c:v>
                </c:pt>
                <c:pt idx="15">
                  <c:v>-0.2231615078377065</c:v>
                </c:pt>
                <c:pt idx="16">
                  <c:v>-0.28824806280032933</c:v>
                </c:pt>
                <c:pt idx="17">
                  <c:v>-0.1620804173105589</c:v>
                </c:pt>
                <c:pt idx="18">
                  <c:v>-0.04297051966120702</c:v>
                </c:pt>
                <c:pt idx="19">
                  <c:v>0.18033155897825615</c:v>
                </c:pt>
                <c:pt idx="20">
                  <c:v>-0.34921488879545637</c:v>
                </c:pt>
                <c:pt idx="21">
                  <c:v>-0.35665203414456337</c:v>
                </c:pt>
                <c:pt idx="22">
                  <c:v>-0.39260603483759493</c:v>
                </c:pt>
                <c:pt idx="23">
                  <c:v>-0.25238917773671266</c:v>
                </c:pt>
                <c:pt idx="24">
                  <c:v>0.191587400977969</c:v>
                </c:pt>
                <c:pt idx="25">
                  <c:v>0.36790335373120575</c:v>
                </c:pt>
                <c:pt idx="26">
                  <c:v>0.7158091522768371</c:v>
                </c:pt>
                <c:pt idx="27">
                  <c:v>0.27026693070300056</c:v>
                </c:pt>
                <c:pt idx="28">
                  <c:v>-0.319222930720505</c:v>
                </c:pt>
                <c:pt idx="29">
                  <c:v>-0.4320215235924749</c:v>
                </c:pt>
                <c:pt idx="30">
                  <c:v>-0.570527118707852</c:v>
                </c:pt>
                <c:pt idx="31">
                  <c:v>-0.3063643719092989</c:v>
                </c:pt>
                <c:pt idx="32">
                  <c:v>-0.47051250183547155</c:v>
                </c:pt>
                <c:pt idx="33">
                  <c:v>0.04184165346143276</c:v>
                </c:pt>
                <c:pt idx="34">
                  <c:v>0.04781843446949274</c:v>
                </c:pt>
                <c:pt idx="35">
                  <c:v>0.376319570647905</c:v>
                </c:pt>
                <c:pt idx="36">
                  <c:v>-0.21715140593125792</c:v>
                </c:pt>
                <c:pt idx="37">
                  <c:v>-0.2486303938664851</c:v>
                </c:pt>
                <c:pt idx="38">
                  <c:v>-0.1582961539041675</c:v>
                </c:pt>
                <c:pt idx="39">
                  <c:v>0.2024289083941575</c:v>
                </c:pt>
                <c:pt idx="40">
                  <c:v>-0.3431203547891587</c:v>
                </c:pt>
                <c:pt idx="41">
                  <c:v>-0.48560811612052834</c:v>
                </c:pt>
                <c:pt idx="42">
                  <c:v>-0.529596991689755</c:v>
                </c:pt>
                <c:pt idx="43">
                  <c:v>0.23878338424135204</c:v>
                </c:pt>
                <c:pt idx="44">
                  <c:v>0.13649968071014196</c:v>
                </c:pt>
                <c:pt idx="45">
                  <c:v>0.3054664416498225</c:v>
                </c:pt>
                <c:pt idx="46">
                  <c:v>-0.13166755440276035</c:v>
                </c:pt>
                <c:pt idx="47">
                  <c:v>0.7132864429659924</c:v>
                </c:pt>
                <c:pt idx="48">
                  <c:v>0.7605277678004134</c:v>
                </c:pt>
                <c:pt idx="49">
                  <c:v>0.5813587872290298</c:v>
                </c:pt>
                <c:pt idx="50">
                  <c:v>0.5012575547303595</c:v>
                </c:pt>
                <c:pt idx="51">
                  <c:v>0.3082227353217255</c:v>
                </c:pt>
                <c:pt idx="52">
                  <c:v>0.37177586748975555</c:v>
                </c:pt>
                <c:pt idx="53">
                  <c:v>0.01739033779228283</c:v>
                </c:pt>
                <c:pt idx="54">
                  <c:v>0.018085918932394307</c:v>
                </c:pt>
                <c:pt idx="55">
                  <c:v>0.28322548758229504</c:v>
                </c:pt>
                <c:pt idx="56">
                  <c:v>0.33786156712148574</c:v>
                </c:pt>
                <c:pt idx="57">
                  <c:v>0.4066317344532526</c:v>
                </c:pt>
                <c:pt idx="58">
                  <c:v>0.3379939824408156</c:v>
                </c:pt>
                <c:pt idx="59">
                  <c:v>0.3309881932716663</c:v>
                </c:pt>
                <c:pt idx="60">
                  <c:v>-0.2840570974295282</c:v>
                </c:pt>
                <c:pt idx="61">
                  <c:v>-0.5516625908444068</c:v>
                </c:pt>
                <c:pt idx="62">
                  <c:v>-0.4628136579199533</c:v>
                </c:pt>
                <c:pt idx="63">
                  <c:v>-0.41374343837898253</c:v>
                </c:pt>
                <c:pt idx="64">
                  <c:v>0.13593832348712875</c:v>
                </c:pt>
                <c:pt idx="65">
                  <c:v>-0.330855147241805</c:v>
                </c:pt>
                <c:pt idx="66">
                  <c:v>-0.26958082761594393</c:v>
                </c:pt>
                <c:pt idx="67">
                  <c:v>-0.430342648304713</c:v>
                </c:pt>
                <c:pt idx="68">
                  <c:v>-0.4126539659508076</c:v>
                </c:pt>
                <c:pt idx="69">
                  <c:v>-0.17817365460563805</c:v>
                </c:pt>
                <c:pt idx="70">
                  <c:v>-0.4016338280120919</c:v>
                </c:pt>
                <c:pt idx="71">
                  <c:v>-0.20928625713992755</c:v>
                </c:pt>
                <c:pt idx="72">
                  <c:v>0.026486459301618304</c:v>
                </c:pt>
                <c:pt idx="73">
                  <c:v>0.12282892530796996</c:v>
                </c:pt>
                <c:pt idx="74">
                  <c:v>-0.009397685447099624</c:v>
                </c:pt>
                <c:pt idx="75">
                  <c:v>-0.47506150976061035</c:v>
                </c:pt>
                <c:pt idx="76">
                  <c:v>-0.5741342784509513</c:v>
                </c:pt>
                <c:pt idx="77">
                  <c:v>-0.677315922851149</c:v>
                </c:pt>
                <c:pt idx="78">
                  <c:v>-0.4164873729147871</c:v>
                </c:pt>
                <c:pt idx="79">
                  <c:v>-0.005986414999001655</c:v>
                </c:pt>
                <c:pt idx="80">
                  <c:v>0.3532686405342793</c:v>
                </c:pt>
                <c:pt idx="81">
                  <c:v>-0.13480105121828</c:v>
                </c:pt>
                <c:pt idx="82">
                  <c:v>-0.040359869373094104</c:v>
                </c:pt>
                <c:pt idx="83">
                  <c:v>0.1959436753997399</c:v>
                </c:pt>
                <c:pt idx="84">
                  <c:v>0.7460083534295845</c:v>
                </c:pt>
                <c:pt idx="85">
                  <c:v>0.5238700156391101</c:v>
                </c:pt>
                <c:pt idx="86">
                  <c:v>-0.138423028695975</c:v>
                </c:pt>
                <c:pt idx="87">
                  <c:v>-0.4542403299644394</c:v>
                </c:pt>
                <c:pt idx="88">
                  <c:v>-0.552906747481406</c:v>
                </c:pt>
                <c:pt idx="89">
                  <c:v>-0.3909940517519188</c:v>
                </c:pt>
                <c:pt idx="90">
                  <c:v>-0.4145552151552975</c:v>
                </c:pt>
                <c:pt idx="91">
                  <c:v>-0.15761030302309864</c:v>
                </c:pt>
                <c:pt idx="92">
                  <c:v>-0.3012593793218835</c:v>
                </c:pt>
                <c:pt idx="93">
                  <c:v>-0.13203896763025613</c:v>
                </c:pt>
                <c:pt idx="94">
                  <c:v>-0.32178128162522157</c:v>
                </c:pt>
                <c:pt idx="95">
                  <c:v>-0.25408846615666436</c:v>
                </c:pt>
                <c:pt idx="96">
                  <c:v>-0.22248216718088953</c:v>
                </c:pt>
                <c:pt idx="97">
                  <c:v>0.029726535830172818</c:v>
                </c:pt>
                <c:pt idx="98">
                  <c:v>0.6846683837313101</c:v>
                </c:pt>
                <c:pt idx="99">
                  <c:v>1.2235797334053187</c:v>
                </c:pt>
                <c:pt idx="100">
                  <c:v>1.2724789655277013</c:v>
                </c:pt>
                <c:pt idx="101">
                  <c:v>0.6021523146369401</c:v>
                </c:pt>
                <c:pt idx="102">
                  <c:v>0.4865292316582486</c:v>
                </c:pt>
                <c:pt idx="103">
                  <c:v>-0.09070446495050466</c:v>
                </c:pt>
                <c:pt idx="104">
                  <c:v>0.1915061836030163</c:v>
                </c:pt>
                <c:pt idx="105">
                  <c:v>0.08759816681572685</c:v>
                </c:pt>
                <c:pt idx="106">
                  <c:v>0.4282191570877585</c:v>
                </c:pt>
                <c:pt idx="107">
                  <c:v>0.4497349390525809</c:v>
                </c:pt>
                <c:pt idx="108">
                  <c:v>0.41526247950709694</c:v>
                </c:pt>
                <c:pt idx="109">
                  <c:v>0.07232329590965891</c:v>
                </c:pt>
                <c:pt idx="110">
                  <c:v>0.04989587743202195</c:v>
                </c:pt>
                <c:pt idx="111">
                  <c:v>-0.14023690138518285</c:v>
                </c:pt>
                <c:pt idx="112">
                  <c:v>-0.053903277786661596</c:v>
                </c:pt>
                <c:pt idx="113">
                  <c:v>-0.30608082580484663</c:v>
                </c:pt>
                <c:pt idx="114">
                  <c:v>-0.1818755805012412</c:v>
                </c:pt>
                <c:pt idx="115">
                  <c:v>-0.06427810217105434</c:v>
                </c:pt>
                <c:pt idx="116">
                  <c:v>0.26943511507642093</c:v>
                </c:pt>
                <c:pt idx="117">
                  <c:v>0.24920998938611527</c:v>
                </c:pt>
                <c:pt idx="118">
                  <c:v>0.34640188451684106</c:v>
                </c:pt>
                <c:pt idx="119">
                  <c:v>0.06422752506282858</c:v>
                </c:pt>
                <c:pt idx="120">
                  <c:v>-0.12652914658692638</c:v>
                </c:pt>
                <c:pt idx="121">
                  <c:v>-0.14895995921935212</c:v>
                </c:pt>
                <c:pt idx="122">
                  <c:v>-0.028800211277131615</c:v>
                </c:pt>
                <c:pt idx="123">
                  <c:v>0.3650662989943272</c:v>
                </c:pt>
                <c:pt idx="124">
                  <c:v>0.4685198687689818</c:v>
                </c:pt>
                <c:pt idx="125">
                  <c:v>0.8855327384560443</c:v>
                </c:pt>
                <c:pt idx="126">
                  <c:v>0.7094494071354651</c:v>
                </c:pt>
                <c:pt idx="127">
                  <c:v>1.0601746537794825</c:v>
                </c:pt>
                <c:pt idx="128">
                  <c:v>0.9845707333552762</c:v>
                </c:pt>
                <c:pt idx="129">
                  <c:v>1.2420870330239921</c:v>
                </c:pt>
                <c:pt idx="130">
                  <c:v>0.40976657254984716</c:v>
                </c:pt>
                <c:pt idx="131">
                  <c:v>0.25702851818901173</c:v>
                </c:pt>
                <c:pt idx="132">
                  <c:v>0.06303832249746244</c:v>
                </c:pt>
                <c:pt idx="133">
                  <c:v>-0.1701126038997044</c:v>
                </c:pt>
                <c:pt idx="134">
                  <c:v>-0.3176208261490955</c:v>
                </c:pt>
                <c:pt idx="135">
                  <c:v>-0.30129736384575423</c:v>
                </c:pt>
                <c:pt idx="136">
                  <c:v>0.18586298693445946</c:v>
                </c:pt>
                <c:pt idx="137">
                  <c:v>0.17049501954541713</c:v>
                </c:pt>
                <c:pt idx="138">
                  <c:v>0.26715955449887074</c:v>
                </c:pt>
                <c:pt idx="139">
                  <c:v>0.03351444869648912</c:v>
                </c:pt>
                <c:pt idx="140">
                  <c:v>0.3014989081408237</c:v>
                </c:pt>
                <c:pt idx="141">
                  <c:v>0.2624963075785267</c:v>
                </c:pt>
                <c:pt idx="142">
                  <c:v>0.3691303852186332</c:v>
                </c:pt>
                <c:pt idx="143">
                  <c:v>0.014432648187197694</c:v>
                </c:pt>
              </c:numCache>
            </c:numRef>
          </c:xVal>
          <c:yVal>
            <c:numRef>
              <c:f>'基本統計・相関'!$R$4:$R$147</c:f>
              <c:numCache>
                <c:ptCount val="144"/>
                <c:pt idx="0">
                  <c:v>0.5972590746990927</c:v>
                </c:pt>
                <c:pt idx="1">
                  <c:v>0.5357057779484453</c:v>
                </c:pt>
                <c:pt idx="2">
                  <c:v>0.44199771082456385</c:v>
                </c:pt>
                <c:pt idx="3">
                  <c:v>0.40952771704916224</c:v>
                </c:pt>
                <c:pt idx="4">
                  <c:v>0.13677467881226746</c:v>
                </c:pt>
                <c:pt idx="5">
                  <c:v>0.2207742968665516</c:v>
                </c:pt>
                <c:pt idx="6">
                  <c:v>0.04053862853102008</c:v>
                </c:pt>
                <c:pt idx="7">
                  <c:v>0.4674215460367741</c:v>
                </c:pt>
                <c:pt idx="8">
                  <c:v>0.30344898733326864</c:v>
                </c:pt>
                <c:pt idx="9">
                  <c:v>0.6568567242227972</c:v>
                </c:pt>
                <c:pt idx="10">
                  <c:v>0.3656307126830527</c:v>
                </c:pt>
                <c:pt idx="11">
                  <c:v>0.4212019968083833</c:v>
                </c:pt>
                <c:pt idx="12">
                  <c:v>0.13519751989455497</c:v>
                </c:pt>
                <c:pt idx="13">
                  <c:v>0.1199347828988453</c:v>
                </c:pt>
                <c:pt idx="14">
                  <c:v>0.04920066316601979</c:v>
                </c:pt>
                <c:pt idx="15">
                  <c:v>-0.028541492982245065</c:v>
                </c:pt>
                <c:pt idx="16">
                  <c:v>-0.018980271357645795</c:v>
                </c:pt>
                <c:pt idx="17">
                  <c:v>0.17093696297688687</c:v>
                </c:pt>
                <c:pt idx="18">
                  <c:v>0.4142706934009084</c:v>
                </c:pt>
                <c:pt idx="19">
                  <c:v>0.8183183234760436</c:v>
                </c:pt>
                <c:pt idx="20">
                  <c:v>0.4441841287323962</c:v>
                </c:pt>
                <c:pt idx="21">
                  <c:v>0.6303688900255695</c:v>
                </c:pt>
                <c:pt idx="22">
                  <c:v>0.2369146900569734</c:v>
                </c:pt>
                <c:pt idx="23">
                  <c:v>0.086548776063742</c:v>
                </c:pt>
                <c:pt idx="24">
                  <c:v>0.12007023834069774</c:v>
                </c:pt>
                <c:pt idx="25">
                  <c:v>0.2908605843460532</c:v>
                </c:pt>
                <c:pt idx="26">
                  <c:v>0.8449778884759678</c:v>
                </c:pt>
                <c:pt idx="27">
                  <c:v>0.8941615078636662</c:v>
                </c:pt>
                <c:pt idx="28">
                  <c:v>0.1687164137284205</c:v>
                </c:pt>
                <c:pt idx="29">
                  <c:v>0.14979179855257452</c:v>
                </c:pt>
                <c:pt idx="30">
                  <c:v>-0.3289752040796813</c:v>
                </c:pt>
                <c:pt idx="31">
                  <c:v>0.10955973621042814</c:v>
                </c:pt>
                <c:pt idx="32">
                  <c:v>-0.018502707980381228</c:v>
                </c:pt>
                <c:pt idx="33">
                  <c:v>0.2739716514133961</c:v>
                </c:pt>
                <c:pt idx="34">
                  <c:v>0.423876911005199</c:v>
                </c:pt>
                <c:pt idx="35">
                  <c:v>0.5331040145431991</c:v>
                </c:pt>
                <c:pt idx="36">
                  <c:v>0.7267192803209888</c:v>
                </c:pt>
                <c:pt idx="37">
                  <c:v>0.1764016657902132</c:v>
                </c:pt>
                <c:pt idx="38">
                  <c:v>0.07100375680197923</c:v>
                </c:pt>
                <c:pt idx="39">
                  <c:v>-0.07713851555055784</c:v>
                </c:pt>
                <c:pt idx="40">
                  <c:v>-0.4851024375818014</c:v>
                </c:pt>
                <c:pt idx="41">
                  <c:v>-0.4109386680142696</c:v>
                </c:pt>
                <c:pt idx="42">
                  <c:v>-0.12481083708631657</c:v>
                </c:pt>
                <c:pt idx="43">
                  <c:v>1.1382130208753973</c:v>
                </c:pt>
                <c:pt idx="44">
                  <c:v>0.8784369375941201</c:v>
                </c:pt>
                <c:pt idx="45">
                  <c:v>0.40763138773285634</c:v>
                </c:pt>
                <c:pt idx="46">
                  <c:v>0.08602140935789215</c:v>
                </c:pt>
                <c:pt idx="47">
                  <c:v>0.29064837295334245</c:v>
                </c:pt>
                <c:pt idx="48">
                  <c:v>0.7662207342689202</c:v>
                </c:pt>
                <c:pt idx="49">
                  <c:v>0.657495817347997</c:v>
                </c:pt>
                <c:pt idx="50">
                  <c:v>0.579442948571401</c:v>
                </c:pt>
                <c:pt idx="51">
                  <c:v>-0.0487228632715484</c:v>
                </c:pt>
                <c:pt idx="52">
                  <c:v>0.1060771761451833</c:v>
                </c:pt>
                <c:pt idx="53">
                  <c:v>-0.21183622374804467</c:v>
                </c:pt>
                <c:pt idx="54">
                  <c:v>0.028342890731191783</c:v>
                </c:pt>
                <c:pt idx="55">
                  <c:v>0.018046332521560515</c:v>
                </c:pt>
                <c:pt idx="56">
                  <c:v>0.530335295169897</c:v>
                </c:pt>
                <c:pt idx="57">
                  <c:v>0.08087935934204271</c:v>
                </c:pt>
                <c:pt idx="58">
                  <c:v>-0.24840814246931808</c:v>
                </c:pt>
                <c:pt idx="59">
                  <c:v>-0.1855963576327282</c:v>
                </c:pt>
                <c:pt idx="60">
                  <c:v>-0.07342974798891322</c:v>
                </c:pt>
                <c:pt idx="61">
                  <c:v>0.16492973292097068</c:v>
                </c:pt>
                <c:pt idx="62">
                  <c:v>-0.16262806428790866</c:v>
                </c:pt>
                <c:pt idx="63">
                  <c:v>-0.0766675696950685</c:v>
                </c:pt>
                <c:pt idx="64">
                  <c:v>0.2905205647573741</c:v>
                </c:pt>
                <c:pt idx="65">
                  <c:v>0.08002578625430123</c:v>
                </c:pt>
                <c:pt idx="66">
                  <c:v>0.18199908463878867</c:v>
                </c:pt>
                <c:pt idx="67">
                  <c:v>-0.2563999199859667</c:v>
                </c:pt>
                <c:pt idx="68">
                  <c:v>0.05247951129384654</c:v>
                </c:pt>
                <c:pt idx="69">
                  <c:v>-0.030197485415564662</c:v>
                </c:pt>
                <c:pt idx="70">
                  <c:v>0.03139278414472235</c:v>
                </c:pt>
                <c:pt idx="71">
                  <c:v>-0.29684492689735653</c:v>
                </c:pt>
                <c:pt idx="72">
                  <c:v>-0.0548233014102808</c:v>
                </c:pt>
                <c:pt idx="73">
                  <c:v>0.16850818661088085</c:v>
                </c:pt>
                <c:pt idx="74">
                  <c:v>0.27744133520382386</c:v>
                </c:pt>
                <c:pt idx="75">
                  <c:v>-0.07674094660021014</c:v>
                </c:pt>
                <c:pt idx="76">
                  <c:v>-0.3087410020484651</c:v>
                </c:pt>
                <c:pt idx="77">
                  <c:v>-0.4963372343938498</c:v>
                </c:pt>
                <c:pt idx="78">
                  <c:v>-0.44679458985695786</c:v>
                </c:pt>
                <c:pt idx="79">
                  <c:v>-0.03889385916673127</c:v>
                </c:pt>
                <c:pt idx="80">
                  <c:v>0.6460726208470182</c:v>
                </c:pt>
                <c:pt idx="81">
                  <c:v>0.4276881490790183</c:v>
                </c:pt>
                <c:pt idx="82">
                  <c:v>0.10743818736400579</c:v>
                </c:pt>
                <c:pt idx="83">
                  <c:v>0.16157778705449943</c:v>
                </c:pt>
                <c:pt idx="84">
                  <c:v>0.010614571854365984</c:v>
                </c:pt>
                <c:pt idx="85">
                  <c:v>-0.06969298256262602</c:v>
                </c:pt>
                <c:pt idx="86">
                  <c:v>-0.37696948029211785</c:v>
                </c:pt>
                <c:pt idx="87">
                  <c:v>-0.4047004201271832</c:v>
                </c:pt>
                <c:pt idx="88">
                  <c:v>-0.4194926804132929</c:v>
                </c:pt>
                <c:pt idx="89">
                  <c:v>-0.5448986715776399</c:v>
                </c:pt>
                <c:pt idx="90">
                  <c:v>-0.1466346623403515</c:v>
                </c:pt>
                <c:pt idx="91">
                  <c:v>0.11179099672654313</c:v>
                </c:pt>
                <c:pt idx="92">
                  <c:v>0.45745417735870597</c:v>
                </c:pt>
                <c:pt idx="93">
                  <c:v>-0.1537421698563346</c:v>
                </c:pt>
                <c:pt idx="94">
                  <c:v>-0.38091666503076727</c:v>
                </c:pt>
                <c:pt idx="95">
                  <c:v>-0.15735146848105597</c:v>
                </c:pt>
                <c:pt idx="96">
                  <c:v>0.22912577698842562</c:v>
                </c:pt>
                <c:pt idx="97">
                  <c:v>0.5822617614237455</c:v>
                </c:pt>
                <c:pt idx="98">
                  <c:v>0.5977441501725831</c:v>
                </c:pt>
                <c:pt idx="99">
                  <c:v>0.40578857296905</c:v>
                </c:pt>
                <c:pt idx="100">
                  <c:v>0.28117505051310365</c:v>
                </c:pt>
                <c:pt idx="101">
                  <c:v>0.13529706927350116</c:v>
                </c:pt>
                <c:pt idx="102">
                  <c:v>0.2693487839110913</c:v>
                </c:pt>
                <c:pt idx="103">
                  <c:v>0.16509069191894943</c:v>
                </c:pt>
                <c:pt idx="104">
                  <c:v>0.6138002492025876</c:v>
                </c:pt>
                <c:pt idx="105">
                  <c:v>0.3112318298239707</c:v>
                </c:pt>
                <c:pt idx="106">
                  <c:v>0.37023125954409175</c:v>
                </c:pt>
                <c:pt idx="107">
                  <c:v>-0.03631161904915192</c:v>
                </c:pt>
                <c:pt idx="108">
                  <c:v>-0.09641753342916626</c:v>
                </c:pt>
                <c:pt idx="109">
                  <c:v>-0.1412904756799337</c:v>
                </c:pt>
                <c:pt idx="110">
                  <c:v>0.030377599178399217</c:v>
                </c:pt>
                <c:pt idx="111">
                  <c:v>-0.03316573758514563</c:v>
                </c:pt>
                <c:pt idx="112">
                  <c:v>-0.005692307329820845</c:v>
                </c:pt>
                <c:pt idx="113">
                  <c:v>-0.12935935264606813</c:v>
                </c:pt>
                <c:pt idx="114">
                  <c:v>-0.043547627686190915</c:v>
                </c:pt>
                <c:pt idx="115">
                  <c:v>0.1037078930043398</c:v>
                </c:pt>
                <c:pt idx="116">
                  <c:v>0.30939709329347553</c:v>
                </c:pt>
                <c:pt idx="117">
                  <c:v>0.19764065797890784</c:v>
                </c:pt>
                <c:pt idx="118">
                  <c:v>0.1361801357370005</c:v>
                </c:pt>
                <c:pt idx="119">
                  <c:v>-0.0996339138170349</c:v>
                </c:pt>
                <c:pt idx="120">
                  <c:v>-0.10868222328291932</c:v>
                </c:pt>
                <c:pt idx="121">
                  <c:v>-0.1064601101723428</c:v>
                </c:pt>
                <c:pt idx="122">
                  <c:v>-0.08432134623333065</c:v>
                </c:pt>
                <c:pt idx="123">
                  <c:v>0.18792902868413397</c:v>
                </c:pt>
                <c:pt idx="124">
                  <c:v>0.005406686708228525</c:v>
                </c:pt>
                <c:pt idx="125">
                  <c:v>0.119345173964994</c:v>
                </c:pt>
                <c:pt idx="126">
                  <c:v>-0.07338662965621323</c:v>
                </c:pt>
                <c:pt idx="127">
                  <c:v>0.1296102525731797</c:v>
                </c:pt>
                <c:pt idx="128">
                  <c:v>0.057517803290543235</c:v>
                </c:pt>
                <c:pt idx="129">
                  <c:v>0.17295917272267758</c:v>
                </c:pt>
                <c:pt idx="130">
                  <c:v>0.0712497841823585</c:v>
                </c:pt>
                <c:pt idx="131">
                  <c:v>0.15445215257581535</c:v>
                </c:pt>
                <c:pt idx="132">
                  <c:v>0.19814201380799012</c:v>
                </c:pt>
                <c:pt idx="133">
                  <c:v>0.06517297584558057</c:v>
                </c:pt>
                <c:pt idx="134">
                  <c:v>0.014807898461375979</c:v>
                </c:pt>
                <c:pt idx="135">
                  <c:v>-0.062341428701098156</c:v>
                </c:pt>
                <c:pt idx="136">
                  <c:v>0.07843692188041684</c:v>
                </c:pt>
                <c:pt idx="137">
                  <c:v>0.20364745091882108</c:v>
                </c:pt>
                <c:pt idx="138">
                  <c:v>0.36057707467933064</c:v>
                </c:pt>
                <c:pt idx="139">
                  <c:v>0.3298865050206998</c:v>
                </c:pt>
                <c:pt idx="140">
                  <c:v>0.2968156477766317</c:v>
                </c:pt>
                <c:pt idx="141">
                  <c:v>0.19150899364428464</c:v>
                </c:pt>
                <c:pt idx="142">
                  <c:v>0.015371825417012097</c:v>
                </c:pt>
                <c:pt idx="143">
                  <c:v>-0.034464346676624125</c:v>
                </c:pt>
              </c:numCache>
            </c:numRef>
          </c:yVal>
          <c:smooth val="0"/>
        </c:ser>
        <c:axId val="12544185"/>
        <c:axId val="45788802"/>
      </c:scatterChart>
      <c:valAx>
        <c:axId val="12544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日経平均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8802"/>
        <c:crosses val="autoZero"/>
        <c:crossBetween val="midCat"/>
        <c:dispUnits/>
      </c:valAx>
      <c:valAx>
        <c:axId val="45788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NYダウ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4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'基本統計・相関'!$R$4:$R$147</c:f>
              <c:numCache>
                <c:ptCount val="144"/>
                <c:pt idx="0">
                  <c:v>0.5972590746990927</c:v>
                </c:pt>
                <c:pt idx="1">
                  <c:v>0.5357057779484453</c:v>
                </c:pt>
                <c:pt idx="2">
                  <c:v>0.44199771082456385</c:v>
                </c:pt>
                <c:pt idx="3">
                  <c:v>0.40952771704916224</c:v>
                </c:pt>
                <c:pt idx="4">
                  <c:v>0.13677467881226746</c:v>
                </c:pt>
                <c:pt idx="5">
                  <c:v>0.2207742968665516</c:v>
                </c:pt>
                <c:pt idx="6">
                  <c:v>0.04053862853102008</c:v>
                </c:pt>
                <c:pt idx="7">
                  <c:v>0.4674215460367741</c:v>
                </c:pt>
                <c:pt idx="8">
                  <c:v>0.30344898733326864</c:v>
                </c:pt>
                <c:pt idx="9">
                  <c:v>0.6568567242227972</c:v>
                </c:pt>
                <c:pt idx="10">
                  <c:v>0.3656307126830527</c:v>
                </c:pt>
                <c:pt idx="11">
                  <c:v>0.4212019968083833</c:v>
                </c:pt>
                <c:pt idx="12">
                  <c:v>0.13519751989455497</c:v>
                </c:pt>
                <c:pt idx="13">
                  <c:v>0.1199347828988453</c:v>
                </c:pt>
                <c:pt idx="14">
                  <c:v>0.04920066316601979</c:v>
                </c:pt>
                <c:pt idx="15">
                  <c:v>-0.028541492982245065</c:v>
                </c:pt>
                <c:pt idx="16">
                  <c:v>-0.018980271357645795</c:v>
                </c:pt>
                <c:pt idx="17">
                  <c:v>0.17093696297688687</c:v>
                </c:pt>
                <c:pt idx="18">
                  <c:v>0.4142706934009084</c:v>
                </c:pt>
                <c:pt idx="19">
                  <c:v>0.8183183234760436</c:v>
                </c:pt>
                <c:pt idx="20">
                  <c:v>0.4441841287323962</c:v>
                </c:pt>
                <c:pt idx="21">
                  <c:v>0.6303688900255695</c:v>
                </c:pt>
                <c:pt idx="22">
                  <c:v>0.2369146900569734</c:v>
                </c:pt>
                <c:pt idx="23">
                  <c:v>0.086548776063742</c:v>
                </c:pt>
                <c:pt idx="24">
                  <c:v>0.12007023834069774</c:v>
                </c:pt>
                <c:pt idx="25">
                  <c:v>0.2908605843460532</c:v>
                </c:pt>
                <c:pt idx="26">
                  <c:v>0.8449778884759678</c:v>
                </c:pt>
                <c:pt idx="27">
                  <c:v>0.8941615078636662</c:v>
                </c:pt>
                <c:pt idx="28">
                  <c:v>0.1687164137284205</c:v>
                </c:pt>
                <c:pt idx="29">
                  <c:v>0.14979179855257452</c:v>
                </c:pt>
                <c:pt idx="30">
                  <c:v>-0.3289752040796813</c:v>
                </c:pt>
                <c:pt idx="31">
                  <c:v>0.10955973621042814</c:v>
                </c:pt>
                <c:pt idx="32">
                  <c:v>-0.018502707980381228</c:v>
                </c:pt>
                <c:pt idx="33">
                  <c:v>0.2739716514133961</c:v>
                </c:pt>
                <c:pt idx="34">
                  <c:v>0.423876911005199</c:v>
                </c:pt>
                <c:pt idx="35">
                  <c:v>0.5331040145431991</c:v>
                </c:pt>
                <c:pt idx="36">
                  <c:v>0.7267192803209888</c:v>
                </c:pt>
                <c:pt idx="37">
                  <c:v>0.1764016657902132</c:v>
                </c:pt>
                <c:pt idx="38">
                  <c:v>0.07100375680197923</c:v>
                </c:pt>
                <c:pt idx="39">
                  <c:v>-0.07713851555055784</c:v>
                </c:pt>
                <c:pt idx="40">
                  <c:v>-0.4851024375818014</c:v>
                </c:pt>
                <c:pt idx="41">
                  <c:v>-0.4109386680142696</c:v>
                </c:pt>
                <c:pt idx="42">
                  <c:v>-0.12481083708631657</c:v>
                </c:pt>
                <c:pt idx="43">
                  <c:v>1.1382130208753973</c:v>
                </c:pt>
                <c:pt idx="44">
                  <c:v>0.8784369375941201</c:v>
                </c:pt>
                <c:pt idx="45">
                  <c:v>0.40763138773285634</c:v>
                </c:pt>
                <c:pt idx="46">
                  <c:v>0.08602140935789215</c:v>
                </c:pt>
                <c:pt idx="47">
                  <c:v>0.29064837295334245</c:v>
                </c:pt>
                <c:pt idx="48">
                  <c:v>0.7662207342689202</c:v>
                </c:pt>
                <c:pt idx="49">
                  <c:v>0.657495817347997</c:v>
                </c:pt>
                <c:pt idx="50">
                  <c:v>0.579442948571401</c:v>
                </c:pt>
                <c:pt idx="51">
                  <c:v>-0.0487228632715484</c:v>
                </c:pt>
                <c:pt idx="52">
                  <c:v>0.1060771761451833</c:v>
                </c:pt>
                <c:pt idx="53">
                  <c:v>-0.21183622374804467</c:v>
                </c:pt>
                <c:pt idx="54">
                  <c:v>0.028342890731191783</c:v>
                </c:pt>
                <c:pt idx="55">
                  <c:v>0.018046332521560515</c:v>
                </c:pt>
                <c:pt idx="56">
                  <c:v>0.530335295169897</c:v>
                </c:pt>
                <c:pt idx="57">
                  <c:v>0.08087935934204271</c:v>
                </c:pt>
                <c:pt idx="58">
                  <c:v>-0.24840814246931808</c:v>
                </c:pt>
                <c:pt idx="59">
                  <c:v>-0.1855963576327282</c:v>
                </c:pt>
                <c:pt idx="60">
                  <c:v>-0.07342974798891322</c:v>
                </c:pt>
                <c:pt idx="61">
                  <c:v>0.16492973292097068</c:v>
                </c:pt>
                <c:pt idx="62">
                  <c:v>-0.16262806428790866</c:v>
                </c:pt>
                <c:pt idx="63">
                  <c:v>-0.0766675696950685</c:v>
                </c:pt>
                <c:pt idx="64">
                  <c:v>0.2905205647573741</c:v>
                </c:pt>
                <c:pt idx="65">
                  <c:v>0.08002578625430123</c:v>
                </c:pt>
                <c:pt idx="66">
                  <c:v>0.18199908463878867</c:v>
                </c:pt>
                <c:pt idx="67">
                  <c:v>-0.2563999199859667</c:v>
                </c:pt>
                <c:pt idx="68">
                  <c:v>0.05247951129384654</c:v>
                </c:pt>
                <c:pt idx="69">
                  <c:v>-0.030197485415564662</c:v>
                </c:pt>
                <c:pt idx="70">
                  <c:v>0.03139278414472235</c:v>
                </c:pt>
                <c:pt idx="71">
                  <c:v>-0.29684492689735653</c:v>
                </c:pt>
                <c:pt idx="72">
                  <c:v>-0.0548233014102808</c:v>
                </c:pt>
                <c:pt idx="73">
                  <c:v>0.16850818661088085</c:v>
                </c:pt>
                <c:pt idx="74">
                  <c:v>0.27744133520382386</c:v>
                </c:pt>
                <c:pt idx="75">
                  <c:v>-0.07674094660021014</c:v>
                </c:pt>
                <c:pt idx="76">
                  <c:v>-0.3087410020484651</c:v>
                </c:pt>
                <c:pt idx="77">
                  <c:v>-0.4963372343938498</c:v>
                </c:pt>
                <c:pt idx="78">
                  <c:v>-0.44679458985695786</c:v>
                </c:pt>
                <c:pt idx="79">
                  <c:v>-0.03889385916673127</c:v>
                </c:pt>
                <c:pt idx="80">
                  <c:v>0.6460726208470182</c:v>
                </c:pt>
                <c:pt idx="81">
                  <c:v>0.4276881490790183</c:v>
                </c:pt>
                <c:pt idx="82">
                  <c:v>0.10743818736400579</c:v>
                </c:pt>
                <c:pt idx="83">
                  <c:v>0.16157778705449943</c:v>
                </c:pt>
                <c:pt idx="84">
                  <c:v>0.010614571854365984</c:v>
                </c:pt>
                <c:pt idx="85">
                  <c:v>-0.06969298256262602</c:v>
                </c:pt>
                <c:pt idx="86">
                  <c:v>-0.37696948029211785</c:v>
                </c:pt>
                <c:pt idx="87">
                  <c:v>-0.4047004201271832</c:v>
                </c:pt>
                <c:pt idx="88">
                  <c:v>-0.4194926804132929</c:v>
                </c:pt>
                <c:pt idx="89">
                  <c:v>-0.5448986715776399</c:v>
                </c:pt>
                <c:pt idx="90">
                  <c:v>-0.1466346623403515</c:v>
                </c:pt>
                <c:pt idx="91">
                  <c:v>0.11179099672654313</c:v>
                </c:pt>
                <c:pt idx="92">
                  <c:v>0.45745417735870597</c:v>
                </c:pt>
                <c:pt idx="93">
                  <c:v>-0.1537421698563346</c:v>
                </c:pt>
                <c:pt idx="94">
                  <c:v>-0.38091666503076727</c:v>
                </c:pt>
                <c:pt idx="95">
                  <c:v>-0.15735146848105597</c:v>
                </c:pt>
                <c:pt idx="96">
                  <c:v>0.22912577698842562</c:v>
                </c:pt>
                <c:pt idx="97">
                  <c:v>0.5822617614237455</c:v>
                </c:pt>
                <c:pt idx="98">
                  <c:v>0.5977441501725831</c:v>
                </c:pt>
                <c:pt idx="99">
                  <c:v>0.40578857296905</c:v>
                </c:pt>
                <c:pt idx="100">
                  <c:v>0.28117505051310365</c:v>
                </c:pt>
                <c:pt idx="101">
                  <c:v>0.13529706927350116</c:v>
                </c:pt>
                <c:pt idx="102">
                  <c:v>0.2693487839110913</c:v>
                </c:pt>
                <c:pt idx="103">
                  <c:v>0.16509069191894943</c:v>
                </c:pt>
                <c:pt idx="104">
                  <c:v>0.6138002492025876</c:v>
                </c:pt>
                <c:pt idx="105">
                  <c:v>0.3112318298239707</c:v>
                </c:pt>
                <c:pt idx="106">
                  <c:v>0.37023125954409175</c:v>
                </c:pt>
                <c:pt idx="107">
                  <c:v>-0.03631161904915192</c:v>
                </c:pt>
                <c:pt idx="108">
                  <c:v>-0.09641753342916626</c:v>
                </c:pt>
                <c:pt idx="109">
                  <c:v>-0.1412904756799337</c:v>
                </c:pt>
                <c:pt idx="110">
                  <c:v>0.030377599178399217</c:v>
                </c:pt>
                <c:pt idx="111">
                  <c:v>-0.03316573758514563</c:v>
                </c:pt>
                <c:pt idx="112">
                  <c:v>-0.005692307329820845</c:v>
                </c:pt>
                <c:pt idx="113">
                  <c:v>-0.12935935264606813</c:v>
                </c:pt>
                <c:pt idx="114">
                  <c:v>-0.043547627686190915</c:v>
                </c:pt>
                <c:pt idx="115">
                  <c:v>0.1037078930043398</c:v>
                </c:pt>
                <c:pt idx="116">
                  <c:v>0.30939709329347553</c:v>
                </c:pt>
                <c:pt idx="117">
                  <c:v>0.19764065797890784</c:v>
                </c:pt>
                <c:pt idx="118">
                  <c:v>0.1361801357370005</c:v>
                </c:pt>
                <c:pt idx="119">
                  <c:v>-0.0996339138170349</c:v>
                </c:pt>
                <c:pt idx="120">
                  <c:v>-0.10868222328291932</c:v>
                </c:pt>
                <c:pt idx="121">
                  <c:v>-0.1064601101723428</c:v>
                </c:pt>
                <c:pt idx="122">
                  <c:v>-0.08432134623333065</c:v>
                </c:pt>
                <c:pt idx="123">
                  <c:v>0.18792902868413397</c:v>
                </c:pt>
                <c:pt idx="124">
                  <c:v>0.005406686708228525</c:v>
                </c:pt>
                <c:pt idx="125">
                  <c:v>0.119345173964994</c:v>
                </c:pt>
                <c:pt idx="126">
                  <c:v>-0.07338662965621323</c:v>
                </c:pt>
                <c:pt idx="127">
                  <c:v>0.1296102525731797</c:v>
                </c:pt>
                <c:pt idx="128">
                  <c:v>0.057517803290543235</c:v>
                </c:pt>
                <c:pt idx="129">
                  <c:v>0.17295917272267758</c:v>
                </c:pt>
                <c:pt idx="130">
                  <c:v>0.0712497841823585</c:v>
                </c:pt>
                <c:pt idx="131">
                  <c:v>0.15445215257581535</c:v>
                </c:pt>
                <c:pt idx="132">
                  <c:v>0.19814201380799012</c:v>
                </c:pt>
                <c:pt idx="133">
                  <c:v>0.06517297584558057</c:v>
                </c:pt>
                <c:pt idx="134">
                  <c:v>0.014807898461375979</c:v>
                </c:pt>
                <c:pt idx="135">
                  <c:v>-0.062341428701098156</c:v>
                </c:pt>
                <c:pt idx="136">
                  <c:v>0.07843692188041684</c:v>
                </c:pt>
                <c:pt idx="137">
                  <c:v>0.20364745091882108</c:v>
                </c:pt>
                <c:pt idx="138">
                  <c:v>0.36057707467933064</c:v>
                </c:pt>
                <c:pt idx="139">
                  <c:v>0.3298865050206998</c:v>
                </c:pt>
                <c:pt idx="140">
                  <c:v>0.2968156477766317</c:v>
                </c:pt>
                <c:pt idx="141">
                  <c:v>0.19150899364428464</c:v>
                </c:pt>
                <c:pt idx="142">
                  <c:v>0.015371825417012097</c:v>
                </c:pt>
                <c:pt idx="143">
                  <c:v>-0.034464346676624125</c:v>
                </c:pt>
              </c:numCache>
            </c:numRef>
          </c:xVal>
          <c:yVal>
            <c:numRef>
              <c:f>'基本統計・相関'!$T$4:$T$147</c:f>
              <c:numCache>
                <c:ptCount val="144"/>
                <c:pt idx="0">
                  <c:v>0.5598423074837799</c:v>
                </c:pt>
                <c:pt idx="1">
                  <c:v>0.40776303894817056</c:v>
                </c:pt>
                <c:pt idx="2">
                  <c:v>0.7022743325643408</c:v>
                </c:pt>
                <c:pt idx="3">
                  <c:v>0.9804874465965019</c:v>
                </c:pt>
                <c:pt idx="4">
                  <c:v>0.9380602754659868</c:v>
                </c:pt>
                <c:pt idx="5">
                  <c:v>0.5619681091565683</c:v>
                </c:pt>
                <c:pt idx="6">
                  <c:v>0.14667122123071197</c:v>
                </c:pt>
                <c:pt idx="7">
                  <c:v>0.1623150700840541</c:v>
                </c:pt>
                <c:pt idx="8">
                  <c:v>0.03333517591056734</c:v>
                </c:pt>
                <c:pt idx="9">
                  <c:v>0.0948122334735717</c:v>
                </c:pt>
                <c:pt idx="10">
                  <c:v>0.16342344969189337</c:v>
                </c:pt>
                <c:pt idx="11">
                  <c:v>0.20088846228747892</c:v>
                </c:pt>
                <c:pt idx="12">
                  <c:v>0.5924562645768767</c:v>
                </c:pt>
                <c:pt idx="13">
                  <c:v>0.6324341207849291</c:v>
                </c:pt>
                <c:pt idx="14">
                  <c:v>0.34005440909697593</c:v>
                </c:pt>
                <c:pt idx="15">
                  <c:v>-0.3212700805685407</c:v>
                </c:pt>
                <c:pt idx="16">
                  <c:v>-0.2897384609148692</c:v>
                </c:pt>
                <c:pt idx="17">
                  <c:v>0.14911174398620464</c:v>
                </c:pt>
                <c:pt idx="18">
                  <c:v>0.6328426293239735</c:v>
                </c:pt>
                <c:pt idx="19">
                  <c:v>0.6442444416192377</c:v>
                </c:pt>
                <c:pt idx="20">
                  <c:v>0.22597143986321555</c:v>
                </c:pt>
                <c:pt idx="21">
                  <c:v>0.6283186788199144</c:v>
                </c:pt>
                <c:pt idx="22">
                  <c:v>0.051691927727478326</c:v>
                </c:pt>
                <c:pt idx="23">
                  <c:v>-0.1981133953854468</c:v>
                </c:pt>
                <c:pt idx="24">
                  <c:v>-0.30304911397443535</c:v>
                </c:pt>
                <c:pt idx="25">
                  <c:v>0.3096359266702504</c:v>
                </c:pt>
                <c:pt idx="26">
                  <c:v>0.9412750506402463</c:v>
                </c:pt>
                <c:pt idx="27">
                  <c:v>1.5539741857524714</c:v>
                </c:pt>
                <c:pt idx="28">
                  <c:v>0.6510065139571806</c:v>
                </c:pt>
                <c:pt idx="29">
                  <c:v>0.8670909476617366</c:v>
                </c:pt>
                <c:pt idx="30">
                  <c:v>-0.0005018474159594888</c:v>
                </c:pt>
                <c:pt idx="31">
                  <c:v>0.03375834780900422</c:v>
                </c:pt>
                <c:pt idx="32">
                  <c:v>-0.24686124933554354</c:v>
                </c:pt>
                <c:pt idx="33">
                  <c:v>0.06621661228417941</c:v>
                </c:pt>
                <c:pt idx="34">
                  <c:v>0.4973266459378176</c:v>
                </c:pt>
                <c:pt idx="35">
                  <c:v>0.8672482862656217</c:v>
                </c:pt>
                <c:pt idx="36">
                  <c:v>0.772209670484088</c:v>
                </c:pt>
                <c:pt idx="37">
                  <c:v>0.019021407444071547</c:v>
                </c:pt>
                <c:pt idx="38">
                  <c:v>0.13503849146688096</c:v>
                </c:pt>
                <c:pt idx="39">
                  <c:v>0.008547877789464975</c:v>
                </c:pt>
                <c:pt idx="40">
                  <c:v>-0.49543236903606724</c:v>
                </c:pt>
                <c:pt idx="41">
                  <c:v>-0.3613086366620931</c:v>
                </c:pt>
                <c:pt idx="42">
                  <c:v>-0.19892809128069144</c:v>
                </c:pt>
                <c:pt idx="43">
                  <c:v>1.859119919382306</c:v>
                </c:pt>
                <c:pt idx="44">
                  <c:v>1.8081442031296868</c:v>
                </c:pt>
                <c:pt idx="45">
                  <c:v>3.004896137318757</c:v>
                </c:pt>
                <c:pt idx="46">
                  <c:v>0.8972224573105596</c:v>
                </c:pt>
                <c:pt idx="47">
                  <c:v>0.587887906879788</c:v>
                </c:pt>
                <c:pt idx="48">
                  <c:v>0.060331806264554144</c:v>
                </c:pt>
                <c:pt idx="49">
                  <c:v>0.3592728367740792</c:v>
                </c:pt>
                <c:pt idx="50">
                  <c:v>0.41831552545305306</c:v>
                </c:pt>
                <c:pt idx="51">
                  <c:v>0.1591296339685726</c:v>
                </c:pt>
                <c:pt idx="52">
                  <c:v>0.5115990208377328</c:v>
                </c:pt>
                <c:pt idx="53">
                  <c:v>0.09245034490419135</c:v>
                </c:pt>
                <c:pt idx="54">
                  <c:v>0.5977712719179915</c:v>
                </c:pt>
                <c:pt idx="55">
                  <c:v>1.1998718661044077</c:v>
                </c:pt>
                <c:pt idx="56">
                  <c:v>3.8214731723348363</c:v>
                </c:pt>
                <c:pt idx="57">
                  <c:v>2.113169593139773</c:v>
                </c:pt>
                <c:pt idx="58">
                  <c:v>2.9280779745979437</c:v>
                </c:pt>
                <c:pt idx="59">
                  <c:v>0.5946196907498944</c:v>
                </c:pt>
                <c:pt idx="60">
                  <c:v>-0.07847520419207743</c:v>
                </c:pt>
                <c:pt idx="61">
                  <c:v>-0.7250757983551478</c:v>
                </c:pt>
                <c:pt idx="62">
                  <c:v>-0.43412723065299763</c:v>
                </c:pt>
                <c:pt idx="63">
                  <c:v>-0.09357547946502653</c:v>
                </c:pt>
                <c:pt idx="64">
                  <c:v>1.3401358462001856</c:v>
                </c:pt>
                <c:pt idx="65">
                  <c:v>-0.26457302080713396</c:v>
                </c:pt>
                <c:pt idx="66">
                  <c:v>-0.35974792442555914</c:v>
                </c:pt>
                <c:pt idx="67">
                  <c:v>-0.8544915701252962</c:v>
                </c:pt>
                <c:pt idx="68">
                  <c:v>-0.7952825244227876</c:v>
                </c:pt>
                <c:pt idx="69">
                  <c:v>-0.5415399882763874</c:v>
                </c:pt>
                <c:pt idx="70">
                  <c:v>-0.5293240023430561</c:v>
                </c:pt>
                <c:pt idx="71">
                  <c:v>-0.6921329223550016</c:v>
                </c:pt>
                <c:pt idx="72">
                  <c:v>-0.6606644578325517</c:v>
                </c:pt>
                <c:pt idx="73">
                  <c:v>-0.07465994270851073</c:v>
                </c:pt>
                <c:pt idx="74">
                  <c:v>0.8999076844498017</c:v>
                </c:pt>
                <c:pt idx="75">
                  <c:v>-0.1580879450943583</c:v>
                </c:pt>
                <c:pt idx="76">
                  <c:v>-0.46446307103621065</c:v>
                </c:pt>
                <c:pt idx="77">
                  <c:v>-0.7684069656756991</c:v>
                </c:pt>
                <c:pt idx="78">
                  <c:v>-0.5166897721827144</c:v>
                </c:pt>
                <c:pt idx="79">
                  <c:v>0.30746054602791006</c:v>
                </c:pt>
                <c:pt idx="80">
                  <c:v>1.8676095325873114</c:v>
                </c:pt>
                <c:pt idx="81">
                  <c:v>0.7143537281502919</c:v>
                </c:pt>
                <c:pt idx="82">
                  <c:v>-0.35296356065933787</c:v>
                </c:pt>
                <c:pt idx="83">
                  <c:v>-0.1986536860760375</c:v>
                </c:pt>
                <c:pt idx="84">
                  <c:v>-0.41940454988752107</c:v>
                </c:pt>
                <c:pt idx="85">
                  <c:v>-0.2417800548247354</c:v>
                </c:pt>
                <c:pt idx="86">
                  <c:v>-0.6047138065152605</c:v>
                </c:pt>
                <c:pt idx="87">
                  <c:v>-0.6168172736088282</c:v>
                </c:pt>
                <c:pt idx="88">
                  <c:v>-0.5614393239897942</c:v>
                </c:pt>
                <c:pt idx="89">
                  <c:v>-0.5883077077285181</c:v>
                </c:pt>
                <c:pt idx="90">
                  <c:v>0.0044946291470122635</c:v>
                </c:pt>
                <c:pt idx="91">
                  <c:v>0.5999611237732869</c:v>
                </c:pt>
                <c:pt idx="92">
                  <c:v>0.6857345911711676</c:v>
                </c:pt>
                <c:pt idx="93">
                  <c:v>-0.026327473049062244</c:v>
                </c:pt>
                <c:pt idx="94">
                  <c:v>-0.3307523327789843</c:v>
                </c:pt>
                <c:pt idx="95">
                  <c:v>0.017060398138148303</c:v>
                </c:pt>
                <c:pt idx="96">
                  <c:v>0.5102164651708747</c:v>
                </c:pt>
                <c:pt idx="97">
                  <c:v>1.026900571159774</c:v>
                </c:pt>
                <c:pt idx="98">
                  <c:v>1.1435058582367539</c:v>
                </c:pt>
                <c:pt idx="99">
                  <c:v>0.9709963884204622</c:v>
                </c:pt>
                <c:pt idx="100">
                  <c:v>0.6561991473700959</c:v>
                </c:pt>
                <c:pt idx="101">
                  <c:v>0.4702117378213062</c:v>
                </c:pt>
                <c:pt idx="102">
                  <c:v>0.5381523744686676</c:v>
                </c:pt>
                <c:pt idx="103">
                  <c:v>0.37438552094990185</c:v>
                </c:pt>
                <c:pt idx="104">
                  <c:v>0.5798097225291117</c:v>
                </c:pt>
                <c:pt idx="105">
                  <c:v>0.3074650502229712</c:v>
                </c:pt>
                <c:pt idx="106">
                  <c:v>0.14967581963118093</c:v>
                </c:pt>
                <c:pt idx="107">
                  <c:v>-0.01814443543594413</c:v>
                </c:pt>
                <c:pt idx="108">
                  <c:v>-0.2540783093135629</c:v>
                </c:pt>
                <c:pt idx="109">
                  <c:v>-0.08222962770872133</c:v>
                </c:pt>
                <c:pt idx="110">
                  <c:v>0.11185819547582954</c:v>
                </c:pt>
                <c:pt idx="111">
                  <c:v>-0.06657729725834771</c:v>
                </c:pt>
                <c:pt idx="112">
                  <c:v>-0.2673232719641365</c:v>
                </c:pt>
                <c:pt idx="113">
                  <c:v>-0.2638248968405773</c:v>
                </c:pt>
                <c:pt idx="114">
                  <c:v>0.1990591785037481</c:v>
                </c:pt>
                <c:pt idx="115">
                  <c:v>0.6934008616947163</c:v>
                </c:pt>
                <c:pt idx="116">
                  <c:v>0.730077831744891</c:v>
                </c:pt>
                <c:pt idx="117">
                  <c:v>0.18916034715048147</c:v>
                </c:pt>
                <c:pt idx="118">
                  <c:v>-0.08328138320263268</c:v>
                </c:pt>
                <c:pt idx="119">
                  <c:v>-0.2867158039240256</c:v>
                </c:pt>
                <c:pt idx="120">
                  <c:v>-0.2463023903990974</c:v>
                </c:pt>
                <c:pt idx="121">
                  <c:v>0.03255826250897442</c:v>
                </c:pt>
                <c:pt idx="122">
                  <c:v>0.1206044565060671</c:v>
                </c:pt>
                <c:pt idx="123">
                  <c:v>0.6709884228530529</c:v>
                </c:pt>
                <c:pt idx="124">
                  <c:v>0.1723432410634127</c:v>
                </c:pt>
                <c:pt idx="125">
                  <c:v>0.1973342899962185</c:v>
                </c:pt>
                <c:pt idx="126">
                  <c:v>-0.11301014737295345</c:v>
                </c:pt>
                <c:pt idx="127">
                  <c:v>0.15870568145008068</c:v>
                </c:pt>
                <c:pt idx="128">
                  <c:v>0.10348811108168388</c:v>
                </c:pt>
                <c:pt idx="129">
                  <c:v>0.39866064114202837</c:v>
                </c:pt>
                <c:pt idx="130">
                  <c:v>0.08989153603309075</c:v>
                </c:pt>
                <c:pt idx="131">
                  <c:v>0.2671296629615403</c:v>
                </c:pt>
                <c:pt idx="132">
                  <c:v>0.029375058227074646</c:v>
                </c:pt>
                <c:pt idx="133">
                  <c:v>-0.16797741414133183</c:v>
                </c:pt>
                <c:pt idx="134">
                  <c:v>-0.2573165560798162</c:v>
                </c:pt>
                <c:pt idx="135">
                  <c:v>-0.34244617334692073</c:v>
                </c:pt>
                <c:pt idx="136">
                  <c:v>0.008970391574802727</c:v>
                </c:pt>
                <c:pt idx="137">
                  <c:v>0.16873290611426905</c:v>
                </c:pt>
                <c:pt idx="138">
                  <c:v>0.6397348438472414</c:v>
                </c:pt>
                <c:pt idx="139">
                  <c:v>0.5377237202033815</c:v>
                </c:pt>
                <c:pt idx="140">
                  <c:v>0.3081290685197451</c:v>
                </c:pt>
                <c:pt idx="141">
                  <c:v>0.1747170668431497</c:v>
                </c:pt>
                <c:pt idx="142">
                  <c:v>-0.025446724642487872</c:v>
                </c:pt>
                <c:pt idx="143">
                  <c:v>0.010557880742285919</c:v>
                </c:pt>
              </c:numCache>
            </c:numRef>
          </c:yVal>
          <c:smooth val="0"/>
        </c:ser>
        <c:axId val="9446035"/>
        <c:axId val="17905452"/>
      </c:scatterChart>
      <c:valAx>
        <c:axId val="9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ＮＹダウ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5452"/>
        <c:crosses val="autoZero"/>
        <c:crossBetween val="midCat"/>
        <c:dispUnits/>
      </c:valAx>
      <c:valAx>
        <c:axId val="1790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ＮＡＳＤＡＱ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6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'基本統計・相関'!$O$4:$O$147</c:f>
              <c:numCache>
                <c:ptCount val="144"/>
                <c:pt idx="0">
                  <c:v>-0.34046722581669</c:v>
                </c:pt>
                <c:pt idx="1">
                  <c:v>-0.3286005008124411</c:v>
                </c:pt>
                <c:pt idx="2">
                  <c:v>-0.34544426442172715</c:v>
                </c:pt>
                <c:pt idx="3">
                  <c:v>-0.03040143920252869</c:v>
                </c:pt>
                <c:pt idx="4">
                  <c:v>0.897309790558378</c:v>
                </c:pt>
                <c:pt idx="5">
                  <c:v>1.318055071871099</c:v>
                </c:pt>
                <c:pt idx="6">
                  <c:v>0.2557654860328429</c:v>
                </c:pt>
                <c:pt idx="7">
                  <c:v>0.1458342377749129</c:v>
                </c:pt>
                <c:pt idx="8">
                  <c:v>0.5133890882791758</c:v>
                </c:pt>
                <c:pt idx="9">
                  <c:v>0.9314415542840206</c:v>
                </c:pt>
                <c:pt idx="10">
                  <c:v>0.32888520684837697</c:v>
                </c:pt>
                <c:pt idx="11">
                  <c:v>0.34766311812302875</c:v>
                </c:pt>
                <c:pt idx="12">
                  <c:v>0.25785849521725</c:v>
                </c:pt>
                <c:pt idx="13">
                  <c:v>0.4166169285167116</c:v>
                </c:pt>
                <c:pt idx="14">
                  <c:v>0.2271327054549941</c:v>
                </c:pt>
                <c:pt idx="15">
                  <c:v>-0.2231615078377065</c:v>
                </c:pt>
                <c:pt idx="16">
                  <c:v>-0.28824806280032933</c:v>
                </c:pt>
                <c:pt idx="17">
                  <c:v>-0.1620804173105589</c:v>
                </c:pt>
                <c:pt idx="18">
                  <c:v>-0.04297051966120702</c:v>
                </c:pt>
                <c:pt idx="19">
                  <c:v>0.18033155897825615</c:v>
                </c:pt>
                <c:pt idx="20">
                  <c:v>-0.34921488879545637</c:v>
                </c:pt>
                <c:pt idx="21">
                  <c:v>-0.35665203414456337</c:v>
                </c:pt>
                <c:pt idx="22">
                  <c:v>-0.39260603483759493</c:v>
                </c:pt>
                <c:pt idx="23">
                  <c:v>-0.25238917773671266</c:v>
                </c:pt>
                <c:pt idx="24">
                  <c:v>0.191587400977969</c:v>
                </c:pt>
                <c:pt idx="25">
                  <c:v>0.36790335373120575</c:v>
                </c:pt>
                <c:pt idx="26">
                  <c:v>0.7158091522768371</c:v>
                </c:pt>
                <c:pt idx="27">
                  <c:v>0.27026693070300056</c:v>
                </c:pt>
                <c:pt idx="28">
                  <c:v>-0.319222930720505</c:v>
                </c:pt>
                <c:pt idx="29">
                  <c:v>-0.4320215235924749</c:v>
                </c:pt>
                <c:pt idx="30">
                  <c:v>-0.570527118707852</c:v>
                </c:pt>
                <c:pt idx="31">
                  <c:v>-0.3063643719092989</c:v>
                </c:pt>
                <c:pt idx="32">
                  <c:v>-0.47051250183547155</c:v>
                </c:pt>
                <c:pt idx="33">
                  <c:v>0.04184165346143276</c:v>
                </c:pt>
                <c:pt idx="34">
                  <c:v>0.04781843446949274</c:v>
                </c:pt>
                <c:pt idx="35">
                  <c:v>0.376319570647905</c:v>
                </c:pt>
                <c:pt idx="36">
                  <c:v>-0.21715140593125792</c:v>
                </c:pt>
                <c:pt idx="37">
                  <c:v>-0.2486303938664851</c:v>
                </c:pt>
                <c:pt idx="38">
                  <c:v>-0.1582961539041675</c:v>
                </c:pt>
                <c:pt idx="39">
                  <c:v>0.2024289083941575</c:v>
                </c:pt>
                <c:pt idx="40">
                  <c:v>-0.3431203547891587</c:v>
                </c:pt>
                <c:pt idx="41">
                  <c:v>-0.48560811612052834</c:v>
                </c:pt>
                <c:pt idx="42">
                  <c:v>-0.529596991689755</c:v>
                </c:pt>
                <c:pt idx="43">
                  <c:v>0.23878338424135204</c:v>
                </c:pt>
                <c:pt idx="44">
                  <c:v>0.13649968071014196</c:v>
                </c:pt>
                <c:pt idx="45">
                  <c:v>0.3054664416498225</c:v>
                </c:pt>
                <c:pt idx="46">
                  <c:v>-0.13166755440276035</c:v>
                </c:pt>
                <c:pt idx="47">
                  <c:v>0.7132864429659924</c:v>
                </c:pt>
                <c:pt idx="48">
                  <c:v>0.7605277678004134</c:v>
                </c:pt>
                <c:pt idx="49">
                  <c:v>0.5813587872290298</c:v>
                </c:pt>
                <c:pt idx="50">
                  <c:v>0.5012575547303595</c:v>
                </c:pt>
                <c:pt idx="51">
                  <c:v>0.3082227353217255</c:v>
                </c:pt>
                <c:pt idx="52">
                  <c:v>0.37177586748975555</c:v>
                </c:pt>
                <c:pt idx="53">
                  <c:v>0.01739033779228283</c:v>
                </c:pt>
                <c:pt idx="54">
                  <c:v>0.018085918932394307</c:v>
                </c:pt>
                <c:pt idx="55">
                  <c:v>0.28322548758229504</c:v>
                </c:pt>
                <c:pt idx="56">
                  <c:v>0.33786156712148574</c:v>
                </c:pt>
                <c:pt idx="57">
                  <c:v>0.4066317344532526</c:v>
                </c:pt>
                <c:pt idx="58">
                  <c:v>0.3379939824408156</c:v>
                </c:pt>
                <c:pt idx="59">
                  <c:v>0.3309881932716663</c:v>
                </c:pt>
                <c:pt idx="60">
                  <c:v>-0.2840570974295282</c:v>
                </c:pt>
                <c:pt idx="61">
                  <c:v>-0.5516625908444068</c:v>
                </c:pt>
                <c:pt idx="62">
                  <c:v>-0.4628136579199533</c:v>
                </c:pt>
                <c:pt idx="63">
                  <c:v>-0.41374343837898253</c:v>
                </c:pt>
                <c:pt idx="64">
                  <c:v>0.13593832348712875</c:v>
                </c:pt>
                <c:pt idx="65">
                  <c:v>-0.330855147241805</c:v>
                </c:pt>
                <c:pt idx="66">
                  <c:v>-0.26958082761594393</c:v>
                </c:pt>
                <c:pt idx="67">
                  <c:v>-0.430342648304713</c:v>
                </c:pt>
                <c:pt idx="68">
                  <c:v>-0.4126539659508076</c:v>
                </c:pt>
                <c:pt idx="69">
                  <c:v>-0.17817365460563805</c:v>
                </c:pt>
                <c:pt idx="70">
                  <c:v>-0.4016338280120919</c:v>
                </c:pt>
                <c:pt idx="71">
                  <c:v>-0.20928625713992755</c:v>
                </c:pt>
                <c:pt idx="72">
                  <c:v>0.026486459301618304</c:v>
                </c:pt>
                <c:pt idx="73">
                  <c:v>0.12282892530796996</c:v>
                </c:pt>
                <c:pt idx="74">
                  <c:v>-0.009397685447099624</c:v>
                </c:pt>
                <c:pt idx="75">
                  <c:v>-0.47506150976061035</c:v>
                </c:pt>
                <c:pt idx="76">
                  <c:v>-0.5741342784509513</c:v>
                </c:pt>
                <c:pt idx="77">
                  <c:v>-0.677315922851149</c:v>
                </c:pt>
                <c:pt idx="78">
                  <c:v>-0.4164873729147871</c:v>
                </c:pt>
                <c:pt idx="79">
                  <c:v>-0.005986414999001655</c:v>
                </c:pt>
                <c:pt idx="80">
                  <c:v>0.3532686405342793</c:v>
                </c:pt>
                <c:pt idx="81">
                  <c:v>-0.13480105121828</c:v>
                </c:pt>
                <c:pt idx="82">
                  <c:v>-0.040359869373094104</c:v>
                </c:pt>
                <c:pt idx="83">
                  <c:v>0.1959436753997399</c:v>
                </c:pt>
                <c:pt idx="84">
                  <c:v>0.7460083534295845</c:v>
                </c:pt>
                <c:pt idx="85">
                  <c:v>0.5238700156391101</c:v>
                </c:pt>
                <c:pt idx="86">
                  <c:v>-0.138423028695975</c:v>
                </c:pt>
                <c:pt idx="87">
                  <c:v>-0.4542403299644394</c:v>
                </c:pt>
                <c:pt idx="88">
                  <c:v>-0.552906747481406</c:v>
                </c:pt>
                <c:pt idx="89">
                  <c:v>-0.3909940517519188</c:v>
                </c:pt>
                <c:pt idx="90">
                  <c:v>-0.4145552151552975</c:v>
                </c:pt>
                <c:pt idx="91">
                  <c:v>-0.15761030302309864</c:v>
                </c:pt>
                <c:pt idx="92">
                  <c:v>-0.3012593793218835</c:v>
                </c:pt>
                <c:pt idx="93">
                  <c:v>-0.13203896763025613</c:v>
                </c:pt>
                <c:pt idx="94">
                  <c:v>-0.32178128162522157</c:v>
                </c:pt>
                <c:pt idx="95">
                  <c:v>-0.25408846615666436</c:v>
                </c:pt>
                <c:pt idx="96">
                  <c:v>-0.22248216718088953</c:v>
                </c:pt>
                <c:pt idx="97">
                  <c:v>0.029726535830172818</c:v>
                </c:pt>
                <c:pt idx="98">
                  <c:v>0.6846683837313101</c:v>
                </c:pt>
                <c:pt idx="99">
                  <c:v>1.2235797334053187</c:v>
                </c:pt>
                <c:pt idx="100">
                  <c:v>1.2724789655277013</c:v>
                </c:pt>
                <c:pt idx="101">
                  <c:v>0.6021523146369401</c:v>
                </c:pt>
                <c:pt idx="102">
                  <c:v>0.4865292316582486</c:v>
                </c:pt>
                <c:pt idx="103">
                  <c:v>-0.09070446495050466</c:v>
                </c:pt>
                <c:pt idx="104">
                  <c:v>0.1915061836030163</c:v>
                </c:pt>
                <c:pt idx="105">
                  <c:v>0.08759816681572685</c:v>
                </c:pt>
                <c:pt idx="106">
                  <c:v>0.4282191570877585</c:v>
                </c:pt>
                <c:pt idx="107">
                  <c:v>0.4497349390525809</c:v>
                </c:pt>
                <c:pt idx="108">
                  <c:v>0.41526247950709694</c:v>
                </c:pt>
                <c:pt idx="109">
                  <c:v>0.07232329590965891</c:v>
                </c:pt>
                <c:pt idx="110">
                  <c:v>0.04989587743202195</c:v>
                </c:pt>
                <c:pt idx="111">
                  <c:v>-0.14023690138518285</c:v>
                </c:pt>
                <c:pt idx="112">
                  <c:v>-0.053903277786661596</c:v>
                </c:pt>
                <c:pt idx="113">
                  <c:v>-0.30608082580484663</c:v>
                </c:pt>
                <c:pt idx="114">
                  <c:v>-0.1818755805012412</c:v>
                </c:pt>
                <c:pt idx="115">
                  <c:v>-0.06427810217105434</c:v>
                </c:pt>
                <c:pt idx="116">
                  <c:v>0.26943511507642093</c:v>
                </c:pt>
                <c:pt idx="117">
                  <c:v>0.24920998938611527</c:v>
                </c:pt>
                <c:pt idx="118">
                  <c:v>0.34640188451684106</c:v>
                </c:pt>
                <c:pt idx="119">
                  <c:v>0.06422752506282858</c:v>
                </c:pt>
                <c:pt idx="120">
                  <c:v>-0.12652914658692638</c:v>
                </c:pt>
                <c:pt idx="121">
                  <c:v>-0.14895995921935212</c:v>
                </c:pt>
                <c:pt idx="122">
                  <c:v>-0.028800211277131615</c:v>
                </c:pt>
                <c:pt idx="123">
                  <c:v>0.3650662989943272</c:v>
                </c:pt>
                <c:pt idx="124">
                  <c:v>0.4685198687689818</c:v>
                </c:pt>
                <c:pt idx="125">
                  <c:v>0.8855327384560443</c:v>
                </c:pt>
                <c:pt idx="126">
                  <c:v>0.7094494071354651</c:v>
                </c:pt>
                <c:pt idx="127">
                  <c:v>1.0601746537794825</c:v>
                </c:pt>
                <c:pt idx="128">
                  <c:v>0.9845707333552762</c:v>
                </c:pt>
                <c:pt idx="129">
                  <c:v>1.2420870330239921</c:v>
                </c:pt>
                <c:pt idx="130">
                  <c:v>0.40976657254984716</c:v>
                </c:pt>
                <c:pt idx="131">
                  <c:v>0.25702851818901173</c:v>
                </c:pt>
                <c:pt idx="132">
                  <c:v>0.06303832249746244</c:v>
                </c:pt>
                <c:pt idx="133">
                  <c:v>-0.1701126038997044</c:v>
                </c:pt>
                <c:pt idx="134">
                  <c:v>-0.3176208261490955</c:v>
                </c:pt>
                <c:pt idx="135">
                  <c:v>-0.30129736384575423</c:v>
                </c:pt>
                <c:pt idx="136">
                  <c:v>0.18586298693445946</c:v>
                </c:pt>
                <c:pt idx="137">
                  <c:v>0.17049501954541713</c:v>
                </c:pt>
                <c:pt idx="138">
                  <c:v>0.26715955449887074</c:v>
                </c:pt>
                <c:pt idx="139">
                  <c:v>0.03351444869648912</c:v>
                </c:pt>
                <c:pt idx="140">
                  <c:v>0.3014989081408237</c:v>
                </c:pt>
                <c:pt idx="141">
                  <c:v>0.2624963075785267</c:v>
                </c:pt>
                <c:pt idx="142">
                  <c:v>0.3691303852186332</c:v>
                </c:pt>
                <c:pt idx="143">
                  <c:v>0.014432648187197694</c:v>
                </c:pt>
              </c:numCache>
            </c:numRef>
          </c:xVal>
          <c:yVal>
            <c:numRef>
              <c:f>'基本統計・相関'!$Q$4:$Q$147</c:f>
              <c:numCache>
                <c:ptCount val="144"/>
                <c:pt idx="0">
                  <c:v>-0.49566076292468586</c:v>
                </c:pt>
                <c:pt idx="1">
                  <c:v>-0.37082213902447214</c:v>
                </c:pt>
                <c:pt idx="2">
                  <c:v>-0.25882599354974767</c:v>
                </c:pt>
                <c:pt idx="3">
                  <c:v>0.07414146051187553</c:v>
                </c:pt>
                <c:pt idx="4">
                  <c:v>0.7149745658348161</c:v>
                </c:pt>
                <c:pt idx="5">
                  <c:v>1.1947875367728864</c:v>
                </c:pt>
                <c:pt idx="6">
                  <c:v>0.4731063556168247</c:v>
                </c:pt>
                <c:pt idx="7">
                  <c:v>0.04548816877338124</c:v>
                </c:pt>
                <c:pt idx="8">
                  <c:v>0.09628118259089535</c:v>
                </c:pt>
                <c:pt idx="9">
                  <c:v>0.27592298934787274</c:v>
                </c:pt>
                <c:pt idx="10">
                  <c:v>0.25028307512990855</c:v>
                </c:pt>
                <c:pt idx="11">
                  <c:v>0.30358828047078745</c:v>
                </c:pt>
                <c:pt idx="12">
                  <c:v>0.48725881926267833</c:v>
                </c:pt>
                <c:pt idx="13">
                  <c:v>0.5848925953640038</c:v>
                </c:pt>
                <c:pt idx="14">
                  <c:v>0.37992889985381795</c:v>
                </c:pt>
                <c:pt idx="15">
                  <c:v>-0.1360323634360301</c:v>
                </c:pt>
                <c:pt idx="16">
                  <c:v>-0.2768597536324291</c:v>
                </c:pt>
                <c:pt idx="17">
                  <c:v>-0.37495782354501384</c:v>
                </c:pt>
                <c:pt idx="18">
                  <c:v>-0.38442792052344277</c:v>
                </c:pt>
                <c:pt idx="19">
                  <c:v>-0.4148275202880687</c:v>
                </c:pt>
                <c:pt idx="20">
                  <c:v>-0.4914117413015834</c:v>
                </c:pt>
                <c:pt idx="21">
                  <c:v>-0.4928052799829151</c:v>
                </c:pt>
                <c:pt idx="22">
                  <c:v>-0.4146329246723861</c:v>
                </c:pt>
                <c:pt idx="23">
                  <c:v>-0.4169425716935161</c:v>
                </c:pt>
                <c:pt idx="24">
                  <c:v>-0.17625398327509623</c:v>
                </c:pt>
                <c:pt idx="25">
                  <c:v>0.062614845317297</c:v>
                </c:pt>
                <c:pt idx="26">
                  <c:v>0.4087380964227594</c:v>
                </c:pt>
                <c:pt idx="27">
                  <c:v>-0.06940932461336247</c:v>
                </c:pt>
                <c:pt idx="28">
                  <c:v>-0.5043981353842919</c:v>
                </c:pt>
                <c:pt idx="29">
                  <c:v>-0.6845339655305019</c:v>
                </c:pt>
                <c:pt idx="30">
                  <c:v>-0.6033259834244088</c:v>
                </c:pt>
                <c:pt idx="31">
                  <c:v>-0.633195412305528</c:v>
                </c:pt>
                <c:pt idx="32">
                  <c:v>-0.5388689907798045</c:v>
                </c:pt>
                <c:pt idx="33">
                  <c:v>-0.10756236620639514</c:v>
                </c:pt>
                <c:pt idx="34">
                  <c:v>0.44557318484534814</c:v>
                </c:pt>
                <c:pt idx="35">
                  <c:v>0.30238970612313354</c:v>
                </c:pt>
                <c:pt idx="36">
                  <c:v>-0.2845445224830009</c:v>
                </c:pt>
                <c:pt idx="37">
                  <c:v>-0.23171918408473413</c:v>
                </c:pt>
                <c:pt idx="38">
                  <c:v>-0.14792144184248457</c:v>
                </c:pt>
                <c:pt idx="39">
                  <c:v>0.07717192733053335</c:v>
                </c:pt>
                <c:pt idx="40">
                  <c:v>-0.3201448756810431</c:v>
                </c:pt>
                <c:pt idx="41">
                  <c:v>-0.4022978730943524</c:v>
                </c:pt>
                <c:pt idx="42">
                  <c:v>-0.5989709471985868</c:v>
                </c:pt>
                <c:pt idx="43">
                  <c:v>0.1503368870845776</c:v>
                </c:pt>
                <c:pt idx="44">
                  <c:v>0.6333867691352921</c:v>
                </c:pt>
                <c:pt idx="45">
                  <c:v>1.6437903835314782</c:v>
                </c:pt>
                <c:pt idx="46">
                  <c:v>1.4350458940759818</c:v>
                </c:pt>
                <c:pt idx="47">
                  <c:v>3.3654923549593265</c:v>
                </c:pt>
                <c:pt idx="48">
                  <c:v>4.587273377316111</c:v>
                </c:pt>
                <c:pt idx="49">
                  <c:v>1.3515028434720526</c:v>
                </c:pt>
                <c:pt idx="50">
                  <c:v>3.1238632339696935</c:v>
                </c:pt>
                <c:pt idx="51">
                  <c:v>2.021768303018296</c:v>
                </c:pt>
                <c:pt idx="52">
                  <c:v>4.9339372793533425</c:v>
                </c:pt>
                <c:pt idx="53">
                  <c:v>1.5102827572197355</c:v>
                </c:pt>
                <c:pt idx="54">
                  <c:v>1.5539264886584192</c:v>
                </c:pt>
                <c:pt idx="55">
                  <c:v>2.2091324226126097</c:v>
                </c:pt>
                <c:pt idx="56">
                  <c:v>2.1158414435528443</c:v>
                </c:pt>
                <c:pt idx="57">
                  <c:v>2.1911229956306744</c:v>
                </c:pt>
                <c:pt idx="58">
                  <c:v>2.9437264807775456</c:v>
                </c:pt>
                <c:pt idx="59">
                  <c:v>0.5727338565632438</c:v>
                </c:pt>
                <c:pt idx="60">
                  <c:v>-0.13305023956813522</c:v>
                </c:pt>
                <c:pt idx="61">
                  <c:v>-0.7840414920938307</c:v>
                </c:pt>
                <c:pt idx="62">
                  <c:v>-0.5268888930542689</c:v>
                </c:pt>
                <c:pt idx="63">
                  <c:v>-0.7338217913421066</c:v>
                </c:pt>
                <c:pt idx="64">
                  <c:v>-0.11720478389079925</c:v>
                </c:pt>
                <c:pt idx="65">
                  <c:v>-0.5244160844043901</c:v>
                </c:pt>
                <c:pt idx="66">
                  <c:v>-0.4095703877072596</c:v>
                </c:pt>
                <c:pt idx="67">
                  <c:v>-0.759172550013072</c:v>
                </c:pt>
                <c:pt idx="68">
                  <c:v>-0.7276939061697945</c:v>
                </c:pt>
                <c:pt idx="69">
                  <c:v>-0.17217223882144894</c:v>
                </c:pt>
                <c:pt idx="70">
                  <c:v>0.11234904103021526</c:v>
                </c:pt>
                <c:pt idx="71">
                  <c:v>0.3204056785933218</c:v>
                </c:pt>
                <c:pt idx="72">
                  <c:v>-0.12769412111473544</c:v>
                </c:pt>
                <c:pt idx="73">
                  <c:v>-0.1028537795329304</c:v>
                </c:pt>
                <c:pt idx="74">
                  <c:v>-0.1313651879590435</c:v>
                </c:pt>
                <c:pt idx="75">
                  <c:v>-0.406060029432349</c:v>
                </c:pt>
                <c:pt idx="76">
                  <c:v>-0.5777937326971097</c:v>
                </c:pt>
                <c:pt idx="77">
                  <c:v>-0.6635014353632191</c:v>
                </c:pt>
                <c:pt idx="78">
                  <c:v>-0.23331916066040803</c:v>
                </c:pt>
                <c:pt idx="79">
                  <c:v>0.128616121566957</c:v>
                </c:pt>
                <c:pt idx="80">
                  <c:v>0.4901947137048792</c:v>
                </c:pt>
                <c:pt idx="81">
                  <c:v>-0.045274045293727694</c:v>
                </c:pt>
                <c:pt idx="82">
                  <c:v>-0.14307141312294358</c:v>
                </c:pt>
                <c:pt idx="83">
                  <c:v>0.2412146653338243</c:v>
                </c:pt>
                <c:pt idx="84">
                  <c:v>0.26221460877984115</c:v>
                </c:pt>
                <c:pt idx="85">
                  <c:v>0.5530745532698682</c:v>
                </c:pt>
                <c:pt idx="86">
                  <c:v>-0.023870020609174758</c:v>
                </c:pt>
                <c:pt idx="87">
                  <c:v>-0.18809496548888194</c:v>
                </c:pt>
                <c:pt idx="88">
                  <c:v>-0.3876448114118338</c:v>
                </c:pt>
                <c:pt idx="89">
                  <c:v>-0.4330576876727803</c:v>
                </c:pt>
                <c:pt idx="90">
                  <c:v>-0.45459694905928405</c:v>
                </c:pt>
                <c:pt idx="91">
                  <c:v>-0.4525041079457772</c:v>
                </c:pt>
                <c:pt idx="92">
                  <c:v>-0.3562307483431584</c:v>
                </c:pt>
                <c:pt idx="93">
                  <c:v>-0.16847494890571757</c:v>
                </c:pt>
                <c:pt idx="94">
                  <c:v>0.013229689257533872</c:v>
                </c:pt>
                <c:pt idx="95">
                  <c:v>0.06056505050804217</c:v>
                </c:pt>
                <c:pt idx="96">
                  <c:v>0.5523476696333975</c:v>
                </c:pt>
                <c:pt idx="97">
                  <c:v>0.8042199984067557</c:v>
                </c:pt>
                <c:pt idx="98">
                  <c:v>1.9660976964104977</c:v>
                </c:pt>
                <c:pt idx="99">
                  <c:v>1.3813677069479549</c:v>
                </c:pt>
                <c:pt idx="100">
                  <c:v>1.3736592952355697</c:v>
                </c:pt>
                <c:pt idx="101">
                  <c:v>1.7549508233008138</c:v>
                </c:pt>
                <c:pt idx="102">
                  <c:v>2.6308254154075223</c:v>
                </c:pt>
                <c:pt idx="103">
                  <c:v>0.9420307082335948</c:v>
                </c:pt>
                <c:pt idx="104">
                  <c:v>0.09205415000223494</c:v>
                </c:pt>
                <c:pt idx="105">
                  <c:v>-0.09704482715087459</c:v>
                </c:pt>
                <c:pt idx="106">
                  <c:v>0.4736161230613458</c:v>
                </c:pt>
                <c:pt idx="107">
                  <c:v>1.917377874670973</c:v>
                </c:pt>
                <c:pt idx="108">
                  <c:v>3.177773608762263</c:v>
                </c:pt>
                <c:pt idx="109">
                  <c:v>1.4830237695613282</c:v>
                </c:pt>
                <c:pt idx="110">
                  <c:v>0.7855221832992307</c:v>
                </c:pt>
                <c:pt idx="111">
                  <c:v>-0.3914051852608579</c:v>
                </c:pt>
                <c:pt idx="112">
                  <c:v>-0.0964315954193784</c:v>
                </c:pt>
                <c:pt idx="113">
                  <c:v>-0.5182384828097248</c:v>
                </c:pt>
                <c:pt idx="114">
                  <c:v>-0.3610649566699232</c:v>
                </c:pt>
                <c:pt idx="115">
                  <c:v>-0.2756802223474867</c:v>
                </c:pt>
                <c:pt idx="116">
                  <c:v>0.2772195805542572</c:v>
                </c:pt>
                <c:pt idx="117">
                  <c:v>0.8445142289471426</c:v>
                </c:pt>
                <c:pt idx="118">
                  <c:v>0.6924455086952406</c:v>
                </c:pt>
                <c:pt idx="119">
                  <c:v>0.2587996852423404</c:v>
                </c:pt>
                <c:pt idx="120">
                  <c:v>-0.00459025897485954</c:v>
                </c:pt>
                <c:pt idx="121">
                  <c:v>-0.09097152819567744</c:v>
                </c:pt>
                <c:pt idx="122">
                  <c:v>0.1309823989868164</c:v>
                </c:pt>
                <c:pt idx="123">
                  <c:v>0.24439193680440763</c:v>
                </c:pt>
                <c:pt idx="124">
                  <c:v>0.3872071680309219</c:v>
                </c:pt>
                <c:pt idx="125">
                  <c:v>0.1563827725968705</c:v>
                </c:pt>
                <c:pt idx="126">
                  <c:v>0.19375124363512874</c:v>
                </c:pt>
                <c:pt idx="127">
                  <c:v>0.480001136533575</c:v>
                </c:pt>
                <c:pt idx="128">
                  <c:v>1.6226191601693123</c:v>
                </c:pt>
                <c:pt idx="129">
                  <c:v>1.42958169173205</c:v>
                </c:pt>
                <c:pt idx="130">
                  <c:v>0.36234996706238465</c:v>
                </c:pt>
                <c:pt idx="131">
                  <c:v>-0.17781550134725355</c:v>
                </c:pt>
                <c:pt idx="132">
                  <c:v>-0.3947234120030896</c:v>
                </c:pt>
                <c:pt idx="133">
                  <c:v>-0.4959498902105014</c:v>
                </c:pt>
                <c:pt idx="134">
                  <c:v>-0.5697367749659799</c:v>
                </c:pt>
                <c:pt idx="135">
                  <c:v>-0.626505689972395</c:v>
                </c:pt>
                <c:pt idx="136">
                  <c:v>-0.28581179549877256</c:v>
                </c:pt>
                <c:pt idx="137">
                  <c:v>-0.37492745520512916</c:v>
                </c:pt>
                <c:pt idx="138">
                  <c:v>-0.09912490554898434</c:v>
                </c:pt>
                <c:pt idx="139">
                  <c:v>-0.33195549874466823</c:v>
                </c:pt>
                <c:pt idx="140">
                  <c:v>-0.13180709782081745</c:v>
                </c:pt>
                <c:pt idx="141">
                  <c:v>0.16478270866827782</c:v>
                </c:pt>
                <c:pt idx="142">
                  <c:v>0.2402603962891443</c:v>
                </c:pt>
                <c:pt idx="143">
                  <c:v>-0.05097378665781771</c:v>
                </c:pt>
              </c:numCache>
            </c:numRef>
          </c:yVal>
          <c:smooth val="0"/>
        </c:ser>
        <c:axId val="26931341"/>
        <c:axId val="41055478"/>
      </c:scatterChart>
      <c:valAx>
        <c:axId val="26931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日経平均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5478"/>
        <c:crosses val="autoZero"/>
        <c:crossBetween val="midCat"/>
        <c:dispUnits/>
      </c:valAx>
      <c:valAx>
        <c:axId val="4105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JASDAQ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1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'基本統計・相関'!$O$4:$O$147</c:f>
              <c:numCache>
                <c:ptCount val="144"/>
                <c:pt idx="0">
                  <c:v>-0.34046722581669</c:v>
                </c:pt>
                <c:pt idx="1">
                  <c:v>-0.3286005008124411</c:v>
                </c:pt>
                <c:pt idx="2">
                  <c:v>-0.34544426442172715</c:v>
                </c:pt>
                <c:pt idx="3">
                  <c:v>-0.03040143920252869</c:v>
                </c:pt>
                <c:pt idx="4">
                  <c:v>0.897309790558378</c:v>
                </c:pt>
                <c:pt idx="5">
                  <c:v>1.318055071871099</c:v>
                </c:pt>
                <c:pt idx="6">
                  <c:v>0.2557654860328429</c:v>
                </c:pt>
                <c:pt idx="7">
                  <c:v>0.1458342377749129</c:v>
                </c:pt>
                <c:pt idx="8">
                  <c:v>0.5133890882791758</c:v>
                </c:pt>
                <c:pt idx="9">
                  <c:v>0.9314415542840206</c:v>
                </c:pt>
                <c:pt idx="10">
                  <c:v>0.32888520684837697</c:v>
                </c:pt>
                <c:pt idx="11">
                  <c:v>0.34766311812302875</c:v>
                </c:pt>
                <c:pt idx="12">
                  <c:v>0.25785849521725</c:v>
                </c:pt>
                <c:pt idx="13">
                  <c:v>0.4166169285167116</c:v>
                </c:pt>
                <c:pt idx="14">
                  <c:v>0.2271327054549941</c:v>
                </c:pt>
                <c:pt idx="15">
                  <c:v>-0.2231615078377065</c:v>
                </c:pt>
                <c:pt idx="16">
                  <c:v>-0.28824806280032933</c:v>
                </c:pt>
                <c:pt idx="17">
                  <c:v>-0.1620804173105589</c:v>
                </c:pt>
                <c:pt idx="18">
                  <c:v>-0.04297051966120702</c:v>
                </c:pt>
                <c:pt idx="19">
                  <c:v>0.18033155897825615</c:v>
                </c:pt>
                <c:pt idx="20">
                  <c:v>-0.34921488879545637</c:v>
                </c:pt>
                <c:pt idx="21">
                  <c:v>-0.35665203414456337</c:v>
                </c:pt>
                <c:pt idx="22">
                  <c:v>-0.39260603483759493</c:v>
                </c:pt>
                <c:pt idx="23">
                  <c:v>-0.25238917773671266</c:v>
                </c:pt>
                <c:pt idx="24">
                  <c:v>0.191587400977969</c:v>
                </c:pt>
                <c:pt idx="25">
                  <c:v>0.36790335373120575</c:v>
                </c:pt>
                <c:pt idx="26">
                  <c:v>0.7158091522768371</c:v>
                </c:pt>
                <c:pt idx="27">
                  <c:v>0.27026693070300056</c:v>
                </c:pt>
                <c:pt idx="28">
                  <c:v>-0.319222930720505</c:v>
                </c:pt>
                <c:pt idx="29">
                  <c:v>-0.4320215235924749</c:v>
                </c:pt>
                <c:pt idx="30">
                  <c:v>-0.570527118707852</c:v>
                </c:pt>
                <c:pt idx="31">
                  <c:v>-0.3063643719092989</c:v>
                </c:pt>
                <c:pt idx="32">
                  <c:v>-0.47051250183547155</c:v>
                </c:pt>
                <c:pt idx="33">
                  <c:v>0.04184165346143276</c:v>
                </c:pt>
                <c:pt idx="34">
                  <c:v>0.04781843446949274</c:v>
                </c:pt>
                <c:pt idx="35">
                  <c:v>0.376319570647905</c:v>
                </c:pt>
                <c:pt idx="36">
                  <c:v>-0.21715140593125792</c:v>
                </c:pt>
                <c:pt idx="37">
                  <c:v>-0.2486303938664851</c:v>
                </c:pt>
                <c:pt idx="38">
                  <c:v>-0.1582961539041675</c:v>
                </c:pt>
                <c:pt idx="39">
                  <c:v>0.2024289083941575</c:v>
                </c:pt>
                <c:pt idx="40">
                  <c:v>-0.3431203547891587</c:v>
                </c:pt>
                <c:pt idx="41">
                  <c:v>-0.48560811612052834</c:v>
                </c:pt>
                <c:pt idx="42">
                  <c:v>-0.529596991689755</c:v>
                </c:pt>
                <c:pt idx="43">
                  <c:v>0.23878338424135204</c:v>
                </c:pt>
                <c:pt idx="44">
                  <c:v>0.13649968071014196</c:v>
                </c:pt>
                <c:pt idx="45">
                  <c:v>0.3054664416498225</c:v>
                </c:pt>
                <c:pt idx="46">
                  <c:v>-0.13166755440276035</c:v>
                </c:pt>
                <c:pt idx="47">
                  <c:v>0.7132864429659924</c:v>
                </c:pt>
                <c:pt idx="48">
                  <c:v>0.7605277678004134</c:v>
                </c:pt>
                <c:pt idx="49">
                  <c:v>0.5813587872290298</c:v>
                </c:pt>
                <c:pt idx="50">
                  <c:v>0.5012575547303595</c:v>
                </c:pt>
                <c:pt idx="51">
                  <c:v>0.3082227353217255</c:v>
                </c:pt>
                <c:pt idx="52">
                  <c:v>0.37177586748975555</c:v>
                </c:pt>
                <c:pt idx="53">
                  <c:v>0.01739033779228283</c:v>
                </c:pt>
                <c:pt idx="54">
                  <c:v>0.018085918932394307</c:v>
                </c:pt>
                <c:pt idx="55">
                  <c:v>0.28322548758229504</c:v>
                </c:pt>
                <c:pt idx="56">
                  <c:v>0.33786156712148574</c:v>
                </c:pt>
                <c:pt idx="57">
                  <c:v>0.4066317344532526</c:v>
                </c:pt>
                <c:pt idx="58">
                  <c:v>0.3379939824408156</c:v>
                </c:pt>
                <c:pt idx="59">
                  <c:v>0.3309881932716663</c:v>
                </c:pt>
                <c:pt idx="60">
                  <c:v>-0.2840570974295282</c:v>
                </c:pt>
                <c:pt idx="61">
                  <c:v>-0.5516625908444068</c:v>
                </c:pt>
                <c:pt idx="62">
                  <c:v>-0.4628136579199533</c:v>
                </c:pt>
                <c:pt idx="63">
                  <c:v>-0.41374343837898253</c:v>
                </c:pt>
                <c:pt idx="64">
                  <c:v>0.13593832348712875</c:v>
                </c:pt>
                <c:pt idx="65">
                  <c:v>-0.330855147241805</c:v>
                </c:pt>
                <c:pt idx="66">
                  <c:v>-0.26958082761594393</c:v>
                </c:pt>
                <c:pt idx="67">
                  <c:v>-0.430342648304713</c:v>
                </c:pt>
                <c:pt idx="68">
                  <c:v>-0.4126539659508076</c:v>
                </c:pt>
                <c:pt idx="69">
                  <c:v>-0.17817365460563805</c:v>
                </c:pt>
                <c:pt idx="70">
                  <c:v>-0.4016338280120919</c:v>
                </c:pt>
                <c:pt idx="71">
                  <c:v>-0.20928625713992755</c:v>
                </c:pt>
                <c:pt idx="72">
                  <c:v>0.026486459301618304</c:v>
                </c:pt>
                <c:pt idx="73">
                  <c:v>0.12282892530796996</c:v>
                </c:pt>
                <c:pt idx="74">
                  <c:v>-0.009397685447099624</c:v>
                </c:pt>
                <c:pt idx="75">
                  <c:v>-0.47506150976061035</c:v>
                </c:pt>
                <c:pt idx="76">
                  <c:v>-0.5741342784509513</c:v>
                </c:pt>
                <c:pt idx="77">
                  <c:v>-0.677315922851149</c:v>
                </c:pt>
                <c:pt idx="78">
                  <c:v>-0.4164873729147871</c:v>
                </c:pt>
                <c:pt idx="79">
                  <c:v>-0.005986414999001655</c:v>
                </c:pt>
                <c:pt idx="80">
                  <c:v>0.3532686405342793</c:v>
                </c:pt>
                <c:pt idx="81">
                  <c:v>-0.13480105121828</c:v>
                </c:pt>
                <c:pt idx="82">
                  <c:v>-0.040359869373094104</c:v>
                </c:pt>
                <c:pt idx="83">
                  <c:v>0.1959436753997399</c:v>
                </c:pt>
                <c:pt idx="84">
                  <c:v>0.7460083534295845</c:v>
                </c:pt>
                <c:pt idx="85">
                  <c:v>0.5238700156391101</c:v>
                </c:pt>
                <c:pt idx="86">
                  <c:v>-0.138423028695975</c:v>
                </c:pt>
                <c:pt idx="87">
                  <c:v>-0.4542403299644394</c:v>
                </c:pt>
                <c:pt idx="88">
                  <c:v>-0.552906747481406</c:v>
                </c:pt>
                <c:pt idx="89">
                  <c:v>-0.3909940517519188</c:v>
                </c:pt>
                <c:pt idx="90">
                  <c:v>-0.4145552151552975</c:v>
                </c:pt>
                <c:pt idx="91">
                  <c:v>-0.15761030302309864</c:v>
                </c:pt>
                <c:pt idx="92">
                  <c:v>-0.3012593793218835</c:v>
                </c:pt>
                <c:pt idx="93">
                  <c:v>-0.13203896763025613</c:v>
                </c:pt>
                <c:pt idx="94">
                  <c:v>-0.32178128162522157</c:v>
                </c:pt>
                <c:pt idx="95">
                  <c:v>-0.25408846615666436</c:v>
                </c:pt>
                <c:pt idx="96">
                  <c:v>-0.22248216718088953</c:v>
                </c:pt>
                <c:pt idx="97">
                  <c:v>0.029726535830172818</c:v>
                </c:pt>
                <c:pt idx="98">
                  <c:v>0.6846683837313101</c:v>
                </c:pt>
                <c:pt idx="99">
                  <c:v>1.2235797334053187</c:v>
                </c:pt>
                <c:pt idx="100">
                  <c:v>1.2724789655277013</c:v>
                </c:pt>
                <c:pt idx="101">
                  <c:v>0.6021523146369401</c:v>
                </c:pt>
                <c:pt idx="102">
                  <c:v>0.4865292316582486</c:v>
                </c:pt>
                <c:pt idx="103">
                  <c:v>-0.09070446495050466</c:v>
                </c:pt>
                <c:pt idx="104">
                  <c:v>0.1915061836030163</c:v>
                </c:pt>
                <c:pt idx="105">
                  <c:v>0.08759816681572685</c:v>
                </c:pt>
                <c:pt idx="106">
                  <c:v>0.4282191570877585</c:v>
                </c:pt>
                <c:pt idx="107">
                  <c:v>0.4497349390525809</c:v>
                </c:pt>
                <c:pt idx="108">
                  <c:v>0.41526247950709694</c:v>
                </c:pt>
                <c:pt idx="109">
                  <c:v>0.07232329590965891</c:v>
                </c:pt>
                <c:pt idx="110">
                  <c:v>0.04989587743202195</c:v>
                </c:pt>
                <c:pt idx="111">
                  <c:v>-0.14023690138518285</c:v>
                </c:pt>
                <c:pt idx="112">
                  <c:v>-0.053903277786661596</c:v>
                </c:pt>
                <c:pt idx="113">
                  <c:v>-0.30608082580484663</c:v>
                </c:pt>
                <c:pt idx="114">
                  <c:v>-0.1818755805012412</c:v>
                </c:pt>
                <c:pt idx="115">
                  <c:v>-0.06427810217105434</c:v>
                </c:pt>
                <c:pt idx="116">
                  <c:v>0.26943511507642093</c:v>
                </c:pt>
                <c:pt idx="117">
                  <c:v>0.24920998938611527</c:v>
                </c:pt>
                <c:pt idx="118">
                  <c:v>0.34640188451684106</c:v>
                </c:pt>
                <c:pt idx="119">
                  <c:v>0.06422752506282858</c:v>
                </c:pt>
                <c:pt idx="120">
                  <c:v>-0.12652914658692638</c:v>
                </c:pt>
                <c:pt idx="121">
                  <c:v>-0.14895995921935212</c:v>
                </c:pt>
                <c:pt idx="122">
                  <c:v>-0.028800211277131615</c:v>
                </c:pt>
                <c:pt idx="123">
                  <c:v>0.3650662989943272</c:v>
                </c:pt>
                <c:pt idx="124">
                  <c:v>0.4685198687689818</c:v>
                </c:pt>
                <c:pt idx="125">
                  <c:v>0.8855327384560443</c:v>
                </c:pt>
                <c:pt idx="126">
                  <c:v>0.7094494071354651</c:v>
                </c:pt>
                <c:pt idx="127">
                  <c:v>1.0601746537794825</c:v>
                </c:pt>
                <c:pt idx="128">
                  <c:v>0.9845707333552762</c:v>
                </c:pt>
                <c:pt idx="129">
                  <c:v>1.2420870330239921</c:v>
                </c:pt>
                <c:pt idx="130">
                  <c:v>0.40976657254984716</c:v>
                </c:pt>
                <c:pt idx="131">
                  <c:v>0.25702851818901173</c:v>
                </c:pt>
                <c:pt idx="132">
                  <c:v>0.06303832249746244</c:v>
                </c:pt>
                <c:pt idx="133">
                  <c:v>-0.1701126038997044</c:v>
                </c:pt>
                <c:pt idx="134">
                  <c:v>-0.3176208261490955</c:v>
                </c:pt>
                <c:pt idx="135">
                  <c:v>-0.30129736384575423</c:v>
                </c:pt>
                <c:pt idx="136">
                  <c:v>0.18586298693445946</c:v>
                </c:pt>
                <c:pt idx="137">
                  <c:v>0.17049501954541713</c:v>
                </c:pt>
                <c:pt idx="138">
                  <c:v>0.26715955449887074</c:v>
                </c:pt>
                <c:pt idx="139">
                  <c:v>0.03351444869648912</c:v>
                </c:pt>
                <c:pt idx="140">
                  <c:v>0.3014989081408237</c:v>
                </c:pt>
                <c:pt idx="141">
                  <c:v>0.2624963075785267</c:v>
                </c:pt>
                <c:pt idx="142">
                  <c:v>0.3691303852186332</c:v>
                </c:pt>
                <c:pt idx="143">
                  <c:v>0.014432648187197694</c:v>
                </c:pt>
              </c:numCache>
            </c:numRef>
          </c:xVal>
          <c:yVal>
            <c:numRef>
              <c:f>'基本統計・相関'!$P$4:$P$147</c:f>
              <c:numCache>
                <c:ptCount val="144"/>
                <c:pt idx="0">
                  <c:v>-0.3148152495443637</c:v>
                </c:pt>
                <c:pt idx="1">
                  <c:v>-0.25169192585175093</c:v>
                </c:pt>
                <c:pt idx="2">
                  <c:v>-0.2984199808236686</c:v>
                </c:pt>
                <c:pt idx="3">
                  <c:v>0.012916688003563381</c:v>
                </c:pt>
                <c:pt idx="4">
                  <c:v>0.6790332500601441</c:v>
                </c:pt>
                <c:pt idx="5">
                  <c:v>1.0838513365871845</c:v>
                </c:pt>
                <c:pt idx="6">
                  <c:v>0.24429843241761384</c:v>
                </c:pt>
                <c:pt idx="7">
                  <c:v>0.16208296801195243</c:v>
                </c:pt>
                <c:pt idx="8">
                  <c:v>0.44833451524875834</c:v>
                </c:pt>
                <c:pt idx="9">
                  <c:v>0.7075582352851033</c:v>
                </c:pt>
                <c:pt idx="10">
                  <c:v>0.2284899465140926</c:v>
                </c:pt>
                <c:pt idx="11">
                  <c:v>0.1586964258316419</c:v>
                </c:pt>
                <c:pt idx="12">
                  <c:v>0.26994593415650714</c:v>
                </c:pt>
                <c:pt idx="13">
                  <c:v>0.3452898450012236</c:v>
                </c:pt>
                <c:pt idx="14">
                  <c:v>0.19785494463115727</c:v>
                </c:pt>
                <c:pt idx="15">
                  <c:v>-0.2670893011156037</c:v>
                </c:pt>
                <c:pt idx="16">
                  <c:v>-0.2884771464377188</c:v>
                </c:pt>
                <c:pt idx="17">
                  <c:v>-0.18404584501381416</c:v>
                </c:pt>
                <c:pt idx="18">
                  <c:v>-0.08282781824964114</c:v>
                </c:pt>
                <c:pt idx="19">
                  <c:v>0.05098938523936769</c:v>
                </c:pt>
                <c:pt idx="20">
                  <c:v>-0.33282083606979107</c:v>
                </c:pt>
                <c:pt idx="21">
                  <c:v>-0.3861235161356418</c:v>
                </c:pt>
                <c:pt idx="22">
                  <c:v>-0.3731223335586611</c:v>
                </c:pt>
                <c:pt idx="23">
                  <c:v>-0.24031902836458052</c:v>
                </c:pt>
                <c:pt idx="24">
                  <c:v>0.21579642446391434</c:v>
                </c:pt>
                <c:pt idx="25">
                  <c:v>0.3071305189340128</c:v>
                </c:pt>
                <c:pt idx="26">
                  <c:v>0.639006091836243</c:v>
                </c:pt>
                <c:pt idx="27">
                  <c:v>0.31749576523988465</c:v>
                </c:pt>
                <c:pt idx="28">
                  <c:v>-0.14928262667324077</c:v>
                </c:pt>
                <c:pt idx="29">
                  <c:v>-0.36266661000883627</c:v>
                </c:pt>
                <c:pt idx="30">
                  <c:v>-0.53194958312347</c:v>
                </c:pt>
                <c:pt idx="31">
                  <c:v>-0.40868093845589004</c:v>
                </c:pt>
                <c:pt idx="32">
                  <c:v>-0.48685807518374746</c:v>
                </c:pt>
                <c:pt idx="33">
                  <c:v>-0.02976094318048761</c:v>
                </c:pt>
                <c:pt idx="34">
                  <c:v>0.06620413045437834</c:v>
                </c:pt>
                <c:pt idx="35">
                  <c:v>0.2876718143188939</c:v>
                </c:pt>
                <c:pt idx="36">
                  <c:v>-0.13329392249251826</c:v>
                </c:pt>
                <c:pt idx="37">
                  <c:v>-0.15082586156780542</c:v>
                </c:pt>
                <c:pt idx="38">
                  <c:v>-0.06641031842151457</c:v>
                </c:pt>
                <c:pt idx="39">
                  <c:v>0.1340052375945504</c:v>
                </c:pt>
                <c:pt idx="40">
                  <c:v>-0.3266663643403812</c:v>
                </c:pt>
                <c:pt idx="41">
                  <c:v>-0.482477434601557</c:v>
                </c:pt>
                <c:pt idx="42">
                  <c:v>-0.5466060849777763</c:v>
                </c:pt>
                <c:pt idx="43">
                  <c:v>0.14065603487131506</c:v>
                </c:pt>
                <c:pt idx="44">
                  <c:v>0.17710675485315575</c:v>
                </c:pt>
                <c:pt idx="45">
                  <c:v>0.3939376789184712</c:v>
                </c:pt>
                <c:pt idx="46">
                  <c:v>-0.07960564613196819</c:v>
                </c:pt>
                <c:pt idx="47">
                  <c:v>0.8471658016435488</c:v>
                </c:pt>
                <c:pt idx="48">
                  <c:v>0.99374685241193</c:v>
                </c:pt>
                <c:pt idx="49">
                  <c:v>0.799267546341387</c:v>
                </c:pt>
                <c:pt idx="50">
                  <c:v>0.5598767532524822</c:v>
                </c:pt>
                <c:pt idx="51">
                  <c:v>0.49661100840175254</c:v>
                </c:pt>
                <c:pt idx="52">
                  <c:v>0.5916504071034814</c:v>
                </c:pt>
                <c:pt idx="53">
                  <c:v>0.2816182183889029</c:v>
                </c:pt>
                <c:pt idx="54">
                  <c:v>0.25035788126304603</c:v>
                </c:pt>
                <c:pt idx="55">
                  <c:v>0.6111398650752919</c:v>
                </c:pt>
                <c:pt idx="56">
                  <c:v>0.7063861089784977</c:v>
                </c:pt>
                <c:pt idx="57">
                  <c:v>0.4226103730123356</c:v>
                </c:pt>
                <c:pt idx="58">
                  <c:v>0.20239614344681844</c:v>
                </c:pt>
                <c:pt idx="59">
                  <c:v>-0.03723416550288172</c:v>
                </c:pt>
                <c:pt idx="60">
                  <c:v>-0.13136988114197834</c:v>
                </c:pt>
                <c:pt idx="61">
                  <c:v>-0.3840091914696213</c:v>
                </c:pt>
                <c:pt idx="62">
                  <c:v>-0.24232891746538288</c:v>
                </c:pt>
                <c:pt idx="63">
                  <c:v>-0.3967516824519557</c:v>
                </c:pt>
                <c:pt idx="64">
                  <c:v>-0.029609484497213345</c:v>
                </c:pt>
                <c:pt idx="65">
                  <c:v>-0.2707857606721934</c:v>
                </c:pt>
                <c:pt idx="66">
                  <c:v>-0.18674974723444093</c:v>
                </c:pt>
                <c:pt idx="67">
                  <c:v>-0.3393272650541911</c:v>
                </c:pt>
                <c:pt idx="68">
                  <c:v>-0.4197399058004164</c:v>
                </c:pt>
                <c:pt idx="69">
                  <c:v>-0.21183937052446467</c:v>
                </c:pt>
                <c:pt idx="70">
                  <c:v>-0.31101640784322204</c:v>
                </c:pt>
                <c:pt idx="71">
                  <c:v>-0.0197941717721003</c:v>
                </c:pt>
                <c:pt idx="72">
                  <c:v>0.21985149850445818</c:v>
                </c:pt>
                <c:pt idx="73">
                  <c:v>0.2427966485045625</c:v>
                </c:pt>
                <c:pt idx="74">
                  <c:v>0.07634533708829183</c:v>
                </c:pt>
                <c:pt idx="75">
                  <c:v>-0.42422522292927445</c:v>
                </c:pt>
                <c:pt idx="76">
                  <c:v>-0.49742837226815295</c:v>
                </c:pt>
                <c:pt idx="77">
                  <c:v>-0.6170578964497745</c:v>
                </c:pt>
                <c:pt idx="78">
                  <c:v>-0.3725915671399158</c:v>
                </c:pt>
                <c:pt idx="79">
                  <c:v>-0.18009376792004828</c:v>
                </c:pt>
                <c:pt idx="80">
                  <c:v>0.034519872206321134</c:v>
                </c:pt>
                <c:pt idx="81">
                  <c:v>-0.2919510713343396</c:v>
                </c:pt>
                <c:pt idx="82">
                  <c:v>-0.13166359488031854</c:v>
                </c:pt>
                <c:pt idx="83">
                  <c:v>0.11321840314623444</c:v>
                </c:pt>
                <c:pt idx="84">
                  <c:v>0.5372744936628695</c:v>
                </c:pt>
                <c:pt idx="85">
                  <c:v>0.4900025883234378</c:v>
                </c:pt>
                <c:pt idx="86">
                  <c:v>-0.1266783862406491</c:v>
                </c:pt>
                <c:pt idx="87">
                  <c:v>-0.3674368601925596</c:v>
                </c:pt>
                <c:pt idx="88">
                  <c:v>-0.5004908773661884</c:v>
                </c:pt>
                <c:pt idx="89">
                  <c:v>-0.34773540613667875</c:v>
                </c:pt>
                <c:pt idx="90">
                  <c:v>-0.36261269153787257</c:v>
                </c:pt>
                <c:pt idx="91">
                  <c:v>-0.1922034311072326</c:v>
                </c:pt>
                <c:pt idx="92">
                  <c:v>-0.2972918769326206</c:v>
                </c:pt>
                <c:pt idx="93">
                  <c:v>-0.1773013417837518</c:v>
                </c:pt>
                <c:pt idx="94">
                  <c:v>-0.2925085141671898</c:v>
                </c:pt>
                <c:pt idx="95">
                  <c:v>-0.23757510514659408</c:v>
                </c:pt>
                <c:pt idx="96">
                  <c:v>-0.11463872475823234</c:v>
                </c:pt>
                <c:pt idx="97">
                  <c:v>0.09595127230122835</c:v>
                </c:pt>
                <c:pt idx="98">
                  <c:v>0.7277957069190697</c:v>
                </c:pt>
                <c:pt idx="99">
                  <c:v>0.9343196644381522</c:v>
                </c:pt>
                <c:pt idx="100">
                  <c:v>1.0470769179235293</c:v>
                </c:pt>
                <c:pt idx="101">
                  <c:v>0.6171804578329565</c:v>
                </c:pt>
                <c:pt idx="102">
                  <c:v>0.5217191572037041</c:v>
                </c:pt>
                <c:pt idx="103">
                  <c:v>-0.00899138914363129</c:v>
                </c:pt>
                <c:pt idx="104">
                  <c:v>0.10136264958616525</c:v>
                </c:pt>
                <c:pt idx="105">
                  <c:v>0.016005313109243913</c:v>
                </c:pt>
                <c:pt idx="106">
                  <c:v>0.37435151245135057</c:v>
                </c:pt>
                <c:pt idx="107">
                  <c:v>0.6297012086227372</c:v>
                </c:pt>
                <c:pt idx="108">
                  <c:v>0.6449778509349227</c:v>
                </c:pt>
                <c:pt idx="109">
                  <c:v>0.22988497681994935</c:v>
                </c:pt>
                <c:pt idx="110">
                  <c:v>0.03564221537011658</c:v>
                </c:pt>
                <c:pt idx="111">
                  <c:v>-0.1493329239992477</c:v>
                </c:pt>
                <c:pt idx="112">
                  <c:v>-0.035962634745280386</c:v>
                </c:pt>
                <c:pt idx="113">
                  <c:v>-0.2632910433811737</c:v>
                </c:pt>
                <c:pt idx="114">
                  <c:v>-0.17613719976676978</c:v>
                </c:pt>
                <c:pt idx="115">
                  <c:v>-0.10455904585631204</c:v>
                </c:pt>
                <c:pt idx="116">
                  <c:v>0.18394787246510225</c:v>
                </c:pt>
                <c:pt idx="117">
                  <c:v>0.2432068519261379</c:v>
                </c:pt>
                <c:pt idx="118">
                  <c:v>0.3184148529813473</c:v>
                </c:pt>
                <c:pt idx="119">
                  <c:v>0.11815517349326288</c:v>
                </c:pt>
                <c:pt idx="120">
                  <c:v>-0.055383603858002894</c:v>
                </c:pt>
                <c:pt idx="121">
                  <c:v>-0.10773418495790987</c:v>
                </c:pt>
                <c:pt idx="122">
                  <c:v>-0.016744050765181817</c:v>
                </c:pt>
                <c:pt idx="123">
                  <c:v>0.2933414510944514</c:v>
                </c:pt>
                <c:pt idx="124">
                  <c:v>0.5232577231613627</c:v>
                </c:pt>
                <c:pt idx="125">
                  <c:v>1.071487046407635</c:v>
                </c:pt>
                <c:pt idx="126">
                  <c:v>1.0664619342430504</c:v>
                </c:pt>
                <c:pt idx="127">
                  <c:v>1.1321798168415897</c:v>
                </c:pt>
                <c:pt idx="128">
                  <c:v>0.8620864612092349</c:v>
                </c:pt>
                <c:pt idx="129">
                  <c:v>0.9661639966822428</c:v>
                </c:pt>
                <c:pt idx="130">
                  <c:v>0.3648014403853006</c:v>
                </c:pt>
                <c:pt idx="131">
                  <c:v>0.20407271984145137</c:v>
                </c:pt>
                <c:pt idx="132">
                  <c:v>0.01329962709218968</c:v>
                </c:pt>
                <c:pt idx="133">
                  <c:v>-0.18023276856200077</c:v>
                </c:pt>
                <c:pt idx="134">
                  <c:v>-0.2889041790574105</c:v>
                </c:pt>
                <c:pt idx="135">
                  <c:v>-0.29641458009050703</c:v>
                </c:pt>
                <c:pt idx="136">
                  <c:v>0.1453410028281954</c:v>
                </c:pt>
                <c:pt idx="137">
                  <c:v>0.06127288625086735</c:v>
                </c:pt>
                <c:pt idx="138">
                  <c:v>0.12065005957898323</c:v>
                </c:pt>
                <c:pt idx="139">
                  <c:v>-0.07472801311989508</c:v>
                </c:pt>
                <c:pt idx="140">
                  <c:v>0.18645754224868671</c:v>
                </c:pt>
                <c:pt idx="141">
                  <c:v>0.28469785604367837</c:v>
                </c:pt>
                <c:pt idx="142">
                  <c:v>0.4292341732370384</c:v>
                </c:pt>
                <c:pt idx="143">
                  <c:v>0.07970412329522603</c:v>
                </c:pt>
              </c:numCache>
            </c:numRef>
          </c:yVal>
          <c:smooth val="0"/>
        </c:ser>
        <c:axId val="33954983"/>
        <c:axId val="37159392"/>
      </c:scatterChart>
      <c:valAx>
        <c:axId val="33954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日経平均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9392"/>
        <c:crosses val="autoZero"/>
        <c:crossBetween val="midCat"/>
        <c:dispUnits/>
      </c:valAx>
      <c:valAx>
        <c:axId val="3715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TOPIX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4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6"/>
          <c:w val="0.9615"/>
          <c:h val="0.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'分散投資'!$E$11:$E$21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'分散投資'!$C$11:$C$21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5999073"/>
        <c:axId val="57120746"/>
      </c:scatterChart>
      <c:valAx>
        <c:axId val="65999073"/>
        <c:scaling>
          <c:orientation val="minMax"/>
          <c:min val="0.05"/>
        </c:scaling>
        <c:axPos val="b"/>
        <c:delete val="0"/>
        <c:numFmt formatCode="0.00_ " sourceLinked="0"/>
        <c:majorTickMark val="in"/>
        <c:minorTickMark val="none"/>
        <c:tickLblPos val="nextTo"/>
        <c:crossAx val="57120746"/>
        <c:crosses val="autoZero"/>
        <c:crossBetween val="midCat"/>
        <c:dispUnits/>
      </c:valAx>
      <c:valAx>
        <c:axId val="571207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99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425"/>
          <c:w val="0.96075"/>
          <c:h val="0.8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'分散投資'!$H$11:$H$21</c:f>
              <c:numCache>
                <c:ptCount val="11"/>
                <c:pt idx="0">
                  <c:v>0</c:v>
                </c:pt>
                <c:pt idx="1">
                  <c:v>0.05035000105753442</c:v>
                </c:pt>
                <c:pt idx="2">
                  <c:v>0.06713333474337924</c:v>
                </c:pt>
                <c:pt idx="3">
                  <c:v>0.07691089702908602</c:v>
                </c:pt>
                <c:pt idx="4">
                  <c:v>0.08222120742636849</c:v>
                </c:pt>
                <c:pt idx="5">
                  <c:v>0.08391666842922403</c:v>
                </c:pt>
                <c:pt idx="6">
                  <c:v>0.08222120742636849</c:v>
                </c:pt>
                <c:pt idx="7">
                  <c:v>0.07691089702908602</c:v>
                </c:pt>
                <c:pt idx="8">
                  <c:v>0.06713333474337924</c:v>
                </c:pt>
                <c:pt idx="9">
                  <c:v>0.05035000105753442</c:v>
                </c:pt>
                <c:pt idx="10">
                  <c:v>0</c:v>
                </c:pt>
              </c:numCache>
            </c:numRef>
          </c:xVal>
          <c:yVal>
            <c:numRef>
              <c:f>'分散投資'!$F$11:$F$21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'分散投資'!$K$11:$K$21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'分散投資'!$I$11:$I$21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4324667"/>
        <c:axId val="63377684"/>
      </c:scatterChart>
      <c:valAx>
        <c:axId val="44324667"/>
        <c:scaling>
          <c:orientation val="minMax"/>
          <c:min val="0.15"/>
        </c:scaling>
        <c:axPos val="b"/>
        <c:delete val="0"/>
        <c:numFmt formatCode="0.00_ " sourceLinked="0"/>
        <c:majorTickMark val="in"/>
        <c:minorTickMark val="none"/>
        <c:tickLblPos val="nextTo"/>
        <c:crossAx val="63377684"/>
        <c:crosses val="autoZero"/>
        <c:crossBetween val="midCat"/>
        <c:dispUnits/>
      </c:valAx>
      <c:valAx>
        <c:axId val="63377684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crossAx val="44324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日経平均の収益率（度数分布）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25"/>
          <c:w val="0.96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'度数分布'!$P$3:$P$46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</c:numCache>
            </c:numRef>
          </c:val>
        </c:ser>
        <c:gapWidth val="90"/>
        <c:axId val="33528245"/>
        <c:axId val="33318750"/>
      </c:bar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28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75"/>
          <c:w val="0.973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'基本統計・相関'!$AN$3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'基本統計・相関'!$AN$4:$AN$150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'基本統計・相関'!$AQ$3</c:f>
              <c:strCache>
                <c:ptCount val="1"/>
                <c:pt idx="0">
                  <c:v>NYダウ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'基本統計・相関'!$AQ$4:$AQ$150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'基本統計・相関'!$AR$3</c:f>
              <c:strCache>
                <c:ptCount val="1"/>
                <c:pt idx="0">
                  <c:v>S&amp;P500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'基本統計・相関'!$AR$4:$AR$150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'基本統計・相関'!$AS$3</c:f>
              <c:strCache>
                <c:ptCount val="1"/>
                <c:pt idx="0">
                  <c:v>NASDAQ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'基本統計・相関'!$AS$4:$AS$150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65540251"/>
        <c:axId val="52991348"/>
      </c:lineChart>
      <c:catAx>
        <c:axId val="6554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91348"/>
        <c:crosses val="autoZero"/>
        <c:auto val="1"/>
        <c:lblOffset val="100"/>
        <c:tickLblSkip val="12"/>
        <c:tickMarkSkip val="12"/>
        <c:noMultiLvlLbl val="0"/>
      </c:catAx>
      <c:valAx>
        <c:axId val="5299134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65540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6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ドル為替投資の収益率（度数分布）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"/>
          <c:w val="0.96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'度数分布'!$V$3:$V$46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14</c:v>
                </c:pt>
                <c:pt idx="14">
                  <c:v>6</c:v>
                </c:pt>
                <c:pt idx="15">
                  <c:v>13</c:v>
                </c:pt>
                <c:pt idx="16">
                  <c:v>15</c:v>
                </c:pt>
                <c:pt idx="17">
                  <c:v>13</c:v>
                </c:pt>
                <c:pt idx="18">
                  <c:v>18</c:v>
                </c:pt>
                <c:pt idx="19">
                  <c:v>13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31433295"/>
        <c:axId val="14464200"/>
      </c:bar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33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ユーロ為替投資の収益率（度数分布）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75"/>
          <c:w val="0.960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'度数分布'!$W$3:$W$46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63068937"/>
        <c:axId val="30749522"/>
      </c:bar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68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国債投資の収益率（度数分布）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5"/>
          <c:w val="0.9602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'度数分布'!$X$3:$X$46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9</c:v>
                </c:pt>
                <c:pt idx="14">
                  <c:v>17</c:v>
                </c:pt>
                <c:pt idx="15">
                  <c:v>29</c:v>
                </c:pt>
                <c:pt idx="16">
                  <c:v>38</c:v>
                </c:pt>
                <c:pt idx="17">
                  <c:v>25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8310243"/>
        <c:axId val="7683324"/>
      </c:barChart>
      <c:catAx>
        <c:axId val="831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10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ＮＹダウの収益率（度数分布）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"/>
          <c:w val="0.96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'度数分布'!$S$3:$S$46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14</c:v>
                </c:pt>
                <c:pt idx="19">
                  <c:v>14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3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2041053"/>
        <c:axId val="18369478"/>
      </c:barChart>
      <c:catAx>
        <c:axId val="204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Ｓ＆Ｐ500の収益率（度数分布）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75"/>
          <c:w val="0.960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'度数分布'!$T$3:$T$46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14</c:v>
                </c:pt>
                <c:pt idx="15">
                  <c:v>7</c:v>
                </c:pt>
                <c:pt idx="16">
                  <c:v>5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31107575"/>
        <c:axId val="11532720"/>
      </c:bar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07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ＮＡＳＤＡＱの収益率（度数分布）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5"/>
          <c:w val="0.9602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/>
            </c:strRef>
          </c:cat>
          <c:val>
            <c:numRef>
              <c:f>'度数分布'!$U$3:$U$46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36685617"/>
        <c:axId val="61735098"/>
      </c:bar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85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日経平均の収益率： 標本分布と正規分布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575"/>
          <c:w val="0.96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'度数分布'!$P$3:$P$46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</c:numCache>
            </c:numRef>
          </c:val>
        </c:ser>
        <c:gapWidth val="90"/>
        <c:axId val="18744971"/>
        <c:axId val="3448701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'度数分布'!$BA$3:$BA$46</c:f>
              <c:numCache>
                <c:ptCount val="44"/>
                <c:pt idx="0">
                  <c:v>0.006215003108008599</c:v>
                </c:pt>
                <c:pt idx="1">
                  <c:v>0.007809509141623483</c:v>
                </c:pt>
                <c:pt idx="2">
                  <c:v>0.009679424677260795</c:v>
                </c:pt>
                <c:pt idx="3">
                  <c:v>0.011833651444026927</c:v>
                </c:pt>
                <c:pt idx="4">
                  <c:v>0.014270244858130554</c:v>
                </c:pt>
                <c:pt idx="5">
                  <c:v>0.01697412914808938</c:v>
                </c:pt>
                <c:pt idx="6">
                  <c:v>0.019915307023844253</c:v>
                </c:pt>
                <c:pt idx="7">
                  <c:v>0.023047824497580027</c:v>
                </c:pt>
                <c:pt idx="8">
                  <c:v>0.02630972447852442</c:v>
                </c:pt>
                <c:pt idx="9">
                  <c:v>0.029624163281604776</c:v>
                </c:pt>
                <c:pt idx="10">
                  <c:v>0.03290177419515117</c:v>
                </c:pt>
                <c:pt idx="11">
                  <c:v>0.03604424849678611</c:v>
                </c:pt>
                <c:pt idx="12">
                  <c:v>0.03894897801277086</c:v>
                </c:pt>
                <c:pt idx="13">
                  <c:v>0.0415144790706945</c:v>
                </c:pt>
                <c:pt idx="14">
                  <c:v>0.04364621160957172</c:v>
                </c:pt>
                <c:pt idx="15">
                  <c:v>0.045262334594390774</c:v>
                </c:pt>
                <c:pt idx="16">
                  <c:v>0.046298911797687525</c:v>
                </c:pt>
                <c:pt idx="17">
                  <c:v>0.04671410714552193</c:v>
                </c:pt>
                <c:pt idx="18">
                  <c:v>0.04649098608280522</c:v>
                </c:pt>
                <c:pt idx="19">
                  <c:v>0.045638661535641445</c:v>
                </c:pt>
                <c:pt idx="20">
                  <c:v>0.044191676395289536</c:v>
                </c:pt>
                <c:pt idx="21">
                  <c:v>0.04220768084091675</c:v>
                </c:pt>
                <c:pt idx="22">
                  <c:v>0.0397636221619343</c:v>
                </c:pt>
                <c:pt idx="23">
                  <c:v>0.03695079797746259</c:v>
                </c:pt>
                <c:pt idx="24">
                  <c:v>0.03386921563249823</c:v>
                </c:pt>
                <c:pt idx="25">
                  <c:v>0.030621741758724674</c:v>
                </c:pt>
                <c:pt idx="26">
                  <c:v>0.02730851425229297</c:v>
                </c:pt>
                <c:pt idx="27">
                  <c:v>0.024022028986069643</c:v>
                </c:pt>
                <c:pt idx="28">
                  <c:v>0.020843216079341254</c:v>
                </c:pt>
                <c:pt idx="29">
                  <c:v>0.017838700075255565</c:v>
                </c:pt>
                <c:pt idx="30">
                  <c:v>0.01505931105275371</c:v>
                </c:pt>
                <c:pt idx="31">
                  <c:v>0.012539794794131698</c:v>
                </c:pt>
                <c:pt idx="32">
                  <c:v>0.010299572033558468</c:v>
                </c:pt>
                <c:pt idx="33">
                  <c:v>0.008344327695032017</c:v>
                </c:pt>
                <c:pt idx="34">
                  <c:v>0.006668174297398188</c:v>
                </c:pt>
                <c:pt idx="35">
                  <c:v>0.005256128247092984</c:v>
                </c:pt>
                <c:pt idx="36">
                  <c:v>0.004086658797286424</c:v>
                </c:pt>
                <c:pt idx="37">
                  <c:v>0.0031341098805571788</c:v>
                </c:pt>
                <c:pt idx="38">
                  <c:v>0.0023708466770425707</c:v>
                </c:pt>
                <c:pt idx="39">
                  <c:v>0.0017690337879158191</c:v>
                </c:pt>
                <c:pt idx="40">
                  <c:v>0.0013020036220846576</c:v>
                </c:pt>
                <c:pt idx="41">
                  <c:v>0.0009452172957166161</c:v>
                </c:pt>
                <c:pt idx="42">
                  <c:v>0.0006768532632681623</c:v>
                </c:pt>
              </c:numCache>
            </c:numRef>
          </c:val>
          <c:smooth val="0"/>
        </c:ser>
        <c:axId val="41947653"/>
        <c:axId val="41984558"/>
      </c:line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44971"/>
        <c:crossesAt val="1"/>
        <c:crossBetween val="between"/>
        <c:dispUnits/>
      </c:valAx>
      <c:catAx>
        <c:axId val="41947653"/>
        <c:scaling>
          <c:orientation val="minMax"/>
        </c:scaling>
        <c:axPos val="b"/>
        <c:delete val="1"/>
        <c:majorTickMark val="in"/>
        <c:minorTickMark val="none"/>
        <c:tickLblPos val="nextTo"/>
        <c:crossAx val="41984558"/>
        <c:crosses val="autoZero"/>
        <c:auto val="1"/>
        <c:lblOffset val="100"/>
        <c:noMultiLvlLbl val="0"/>
      </c:catAx>
      <c:valAx>
        <c:axId val="41984558"/>
        <c:scaling>
          <c:orientation val="minMax"/>
          <c:max val="0.09722222222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crossAx val="419476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国債の収益率： 標本分布と正規分布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55"/>
          <c:w val="0.960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'度数分布'!$X$3:$X$46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9</c:v>
                </c:pt>
                <c:pt idx="14">
                  <c:v>17</c:v>
                </c:pt>
                <c:pt idx="15">
                  <c:v>29</c:v>
                </c:pt>
                <c:pt idx="16">
                  <c:v>38</c:v>
                </c:pt>
                <c:pt idx="17">
                  <c:v>25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42316703"/>
        <c:axId val="4530600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'度数分布'!$O$3:$O$46</c:f>
              <c:strCache>
                <c:ptCount val="44"/>
                <c:pt idx="0">
                  <c:v>-80%～-75%</c:v>
                </c:pt>
                <c:pt idx="1">
                  <c:v>-75%～-70%</c:v>
                </c:pt>
                <c:pt idx="2">
                  <c:v>-70%～-65%</c:v>
                </c:pt>
                <c:pt idx="3">
                  <c:v>-65%～-60%</c:v>
                </c:pt>
                <c:pt idx="4">
                  <c:v>-60%～-55%</c:v>
                </c:pt>
                <c:pt idx="5">
                  <c:v>-55%～-50%</c:v>
                </c:pt>
                <c:pt idx="6">
                  <c:v>-50%～-45%</c:v>
                </c:pt>
                <c:pt idx="7">
                  <c:v>-45%～-40%</c:v>
                </c:pt>
                <c:pt idx="8">
                  <c:v>-40%～-35%</c:v>
                </c:pt>
                <c:pt idx="9">
                  <c:v>-35%～-30%</c:v>
                </c:pt>
                <c:pt idx="10">
                  <c:v>-30%～-25%</c:v>
                </c:pt>
                <c:pt idx="11">
                  <c:v>-25%～-20%</c:v>
                </c:pt>
                <c:pt idx="12">
                  <c:v>-20%～-15%</c:v>
                </c:pt>
                <c:pt idx="13">
                  <c:v>-15%～-10%</c:v>
                </c:pt>
                <c:pt idx="14">
                  <c:v>-10%～-5%</c:v>
                </c:pt>
                <c:pt idx="15">
                  <c:v>-5%～0%</c:v>
                </c:pt>
                <c:pt idx="16">
                  <c:v>0%～5%</c:v>
                </c:pt>
                <c:pt idx="17">
                  <c:v>5%～10%</c:v>
                </c:pt>
                <c:pt idx="18">
                  <c:v>10%～15%</c:v>
                </c:pt>
                <c:pt idx="19">
                  <c:v>15%～20%</c:v>
                </c:pt>
                <c:pt idx="20">
                  <c:v>20%～25%</c:v>
                </c:pt>
                <c:pt idx="21">
                  <c:v>25%～30%</c:v>
                </c:pt>
                <c:pt idx="22">
                  <c:v>30%～35%</c:v>
                </c:pt>
                <c:pt idx="23">
                  <c:v>35%～40%</c:v>
                </c:pt>
                <c:pt idx="24">
                  <c:v>40%～45%</c:v>
                </c:pt>
                <c:pt idx="25">
                  <c:v>45%～50%</c:v>
                </c:pt>
                <c:pt idx="26">
                  <c:v>50%～55%</c:v>
                </c:pt>
                <c:pt idx="27">
                  <c:v>55%～60%</c:v>
                </c:pt>
                <c:pt idx="28">
                  <c:v>60%～65%</c:v>
                </c:pt>
                <c:pt idx="29">
                  <c:v>65%～70%</c:v>
                </c:pt>
                <c:pt idx="30">
                  <c:v>70%～75%</c:v>
                </c:pt>
                <c:pt idx="31">
                  <c:v>75%～80%</c:v>
                </c:pt>
                <c:pt idx="32">
                  <c:v>80%～85%</c:v>
                </c:pt>
                <c:pt idx="33">
                  <c:v>85%～90%</c:v>
                </c:pt>
                <c:pt idx="34">
                  <c:v>90%～95%</c:v>
                </c:pt>
                <c:pt idx="35">
                  <c:v>95%～100%</c:v>
                </c:pt>
                <c:pt idx="36">
                  <c:v>100%～105%</c:v>
                </c:pt>
                <c:pt idx="37">
                  <c:v>105%～110%</c:v>
                </c:pt>
                <c:pt idx="38">
                  <c:v>110%～115%</c:v>
                </c:pt>
                <c:pt idx="39">
                  <c:v>115%～120%</c:v>
                </c:pt>
                <c:pt idx="40">
                  <c:v>120%～125%</c:v>
                </c:pt>
                <c:pt idx="41">
                  <c:v>125%～130%</c:v>
                </c:pt>
                <c:pt idx="42">
                  <c:v>130%～135%</c:v>
                </c:pt>
                <c:pt idx="43">
                  <c:v>135%～</c:v>
                </c:pt>
              </c:strCache>
            </c:strRef>
          </c:cat>
          <c:val>
            <c:numRef>
              <c:f>'度数分布'!$BG$3:$BG$46</c:f>
              <c:numCache>
                <c:ptCount val="44"/>
                <c:pt idx="0">
                  <c:v>1.6687239354286872E-15</c:v>
                </c:pt>
                <c:pt idx="1">
                  <c:v>8.702814080880574E-14</c:v>
                </c:pt>
                <c:pt idx="2">
                  <c:v>3.506505710614431E-12</c:v>
                </c:pt>
                <c:pt idx="3">
                  <c:v>1.0917441619707205E-10</c:v>
                </c:pt>
                <c:pt idx="4">
                  <c:v>2.627206001145426E-09</c:v>
                </c:pt>
                <c:pt idx="5">
                  <c:v>4.887564607833455E-08</c:v>
                </c:pt>
                <c:pt idx="6">
                  <c:v>7.030982666612979E-07</c:v>
                </c:pt>
                <c:pt idx="7">
                  <c:v>7.822847319816084E-06</c:v>
                </c:pt>
                <c:pt idx="8">
                  <c:v>6.733462584374017E-05</c:v>
                </c:pt>
                <c:pt idx="9">
                  <c:v>0.0004484697538676974</c:v>
                </c:pt>
                <c:pt idx="10">
                  <c:v>0.0023117487074083565</c:v>
                </c:pt>
                <c:pt idx="11">
                  <c:v>0.009224560642971169</c:v>
                </c:pt>
                <c:pt idx="12">
                  <c:v>0.02849865347044256</c:v>
                </c:pt>
                <c:pt idx="13">
                  <c:v>0.06817759874042861</c:v>
                </c:pt>
                <c:pt idx="14">
                  <c:v>0.12631363189004796</c:v>
                </c:pt>
                <c:pt idx="15">
                  <c:v>0.1812542248918546</c:v>
                </c:pt>
                <c:pt idx="16">
                  <c:v>0.20145511455860265</c:v>
                </c:pt>
                <c:pt idx="17">
                  <c:v>0.17343128883665115</c:v>
                </c:pt>
                <c:pt idx="18">
                  <c:v>0.11564478121789123</c:v>
                </c:pt>
                <c:pt idx="19">
                  <c:v>0.05972394531520331</c:v>
                </c:pt>
                <c:pt idx="20">
                  <c:v>0.023886582495397324</c:v>
                </c:pt>
                <c:pt idx="21">
                  <c:v>0.007397549302880169</c:v>
                </c:pt>
                <c:pt idx="22">
                  <c:v>0.0017737111659741345</c:v>
                </c:pt>
                <c:pt idx="23">
                  <c:v>0.0003292012351525653</c:v>
                </c:pt>
                <c:pt idx="24">
                  <c:v>4.728652182284243E-05</c:v>
                </c:pt>
                <c:pt idx="25">
                  <c:v>5.2555480840599245E-06</c:v>
                </c:pt>
                <c:pt idx="26">
                  <c:v>4.51862879891074E-07</c:v>
                </c:pt>
                <c:pt idx="27">
                  <c:v>3.004712434417911E-08</c:v>
                </c:pt>
                <c:pt idx="28">
                  <c:v>1.5449241885789888E-09</c:v>
                </c:pt>
                <c:pt idx="29">
                  <c:v>6.140721264813465E-11</c:v>
                </c:pt>
                <c:pt idx="30">
                  <c:v>1.8863799411406035E-12</c:v>
                </c:pt>
                <c:pt idx="31">
                  <c:v>4.474198789239381E-14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5100889"/>
        <c:axId val="45908002"/>
      </c:lineChart>
      <c:catAx>
        <c:axId val="4231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16703"/>
        <c:crossesAt val="1"/>
        <c:crossBetween val="between"/>
        <c:dispUnits/>
      </c:valAx>
      <c:catAx>
        <c:axId val="5100889"/>
        <c:scaling>
          <c:orientation val="minMax"/>
        </c:scaling>
        <c:axPos val="b"/>
        <c:delete val="1"/>
        <c:majorTickMark val="in"/>
        <c:minorTickMark val="none"/>
        <c:tickLblPos val="nextTo"/>
        <c:crossAx val="45908002"/>
        <c:crosses val="autoZero"/>
        <c:auto val="1"/>
        <c:lblOffset val="100"/>
        <c:noMultiLvlLbl val="0"/>
      </c:catAx>
      <c:valAx>
        <c:axId val="45908002"/>
        <c:scaling>
          <c:orientation val="minMax"/>
          <c:max val="0.27777777777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crossAx val="51008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ＮＹダウの収益率： 標本分布と正規分布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55"/>
          <c:w val="0.960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/>
            </c:strRef>
          </c:cat>
          <c:val>
            <c:numRef>
              <c:f>'度数分布'!$S$3:$S$46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10518835"/>
        <c:axId val="2756065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'度数分布'!$O$3:$O$46</c:f>
              <c:strCache/>
            </c:strRef>
          </c:cat>
          <c:val>
            <c:numRef>
              <c:f>'度数分布'!$BB$3:$BB$46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46719277"/>
        <c:axId val="17820310"/>
      </c:line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18835"/>
        <c:crossesAt val="1"/>
        <c:crossBetween val="between"/>
        <c:dispUnits/>
      </c:valAx>
      <c:catAx>
        <c:axId val="46719277"/>
        <c:scaling>
          <c:orientation val="minMax"/>
        </c:scaling>
        <c:axPos val="b"/>
        <c:delete val="1"/>
        <c:majorTickMark val="in"/>
        <c:minorTickMark val="none"/>
        <c:tickLblPos val="nextTo"/>
        <c:crossAx val="17820310"/>
        <c:crosses val="autoZero"/>
        <c:auto val="1"/>
        <c:lblOffset val="100"/>
        <c:noMultiLvlLbl val="0"/>
      </c:catAx>
      <c:valAx>
        <c:axId val="17820310"/>
        <c:scaling>
          <c:orientation val="minMax"/>
          <c:max val="0.111111111111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crossAx val="467192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ドル為替投資の収益率： 標本分布と正規分布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525"/>
          <c:w val="0.960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/>
            </c:strRef>
          </c:cat>
          <c:val>
            <c:numRef>
              <c:f>'度数分布'!$V$3:$V$46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26165063"/>
        <c:axId val="341589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'度数分布'!$O$3:$O$46</c:f>
              <c:strCache/>
            </c:strRef>
          </c:cat>
          <c:val>
            <c:numRef>
              <c:f>'度数分布'!$BE$3:$BE$46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38995329"/>
        <c:axId val="15413642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165063"/>
        <c:crossesAt val="1"/>
        <c:crossBetween val="between"/>
        <c:dispUnits/>
      </c:valAx>
      <c:catAx>
        <c:axId val="38995329"/>
        <c:scaling>
          <c:orientation val="minMax"/>
        </c:scaling>
        <c:axPos val="b"/>
        <c:delete val="1"/>
        <c:majorTickMark val="in"/>
        <c:minorTickMark val="none"/>
        <c:tickLblPos val="nextTo"/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  <c:max val="0.138888888888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crossAx val="389953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75"/>
          <c:w val="0.973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'基本統計・相関'!$AN$3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'基本統計・相関'!$AN$4:$AN$150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'基本統計・相関'!$AT$3</c:f>
              <c:strCache>
                <c:ptCount val="1"/>
                <c:pt idx="0">
                  <c:v>ドル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'基本統計・相関'!$AT$4:$AT$150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'基本統計・相関'!$AU$3</c:f>
              <c:strCache>
                <c:ptCount val="1"/>
                <c:pt idx="0">
                  <c:v>ユーロ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'基本統計・相関'!$AU$4:$AU$150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7160085"/>
        <c:axId val="64440766"/>
      </c:lineChart>
      <c:catAx>
        <c:axId val="7160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40766"/>
        <c:crosses val="autoZero"/>
        <c:auto val="1"/>
        <c:lblOffset val="100"/>
        <c:tickLblSkip val="12"/>
        <c:tickMarkSkip val="12"/>
        <c:noMultiLvlLbl val="0"/>
      </c:catAx>
      <c:valAx>
        <c:axId val="64440766"/>
        <c:scaling>
          <c:orientation val="minMax"/>
          <c:max val="200"/>
        </c:scaling>
        <c:axPos val="l"/>
        <c:delete val="0"/>
        <c:numFmt formatCode="#,##0" sourceLinked="0"/>
        <c:majorTickMark val="in"/>
        <c:minorTickMark val="none"/>
        <c:tickLblPos val="nextTo"/>
        <c:crossAx val="7160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06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日経平均の「標準化」後収益率と標準正規分布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55"/>
          <c:w val="0.960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'度数分布'!$CF$4:$CF$47</c:f>
              <c:strCache/>
            </c:strRef>
          </c:cat>
          <c:val>
            <c:numRef>
              <c:f>'度数分布'!$CG$4:$CG$47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4505051"/>
        <c:axId val="4054546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'度数分布'!$O$3:$O$46</c:f>
              <c:strCache/>
            </c:strRef>
          </c:cat>
          <c:val>
            <c:numRef>
              <c:f>'度数分布'!$CH$4:$CH$47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29364821"/>
        <c:axId val="62956798"/>
      </c:lineChart>
      <c:catAx>
        <c:axId val="450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5051"/>
        <c:crossesAt val="1"/>
        <c:crossBetween val="between"/>
        <c:dispUnits/>
      </c:valAx>
      <c:catAx>
        <c:axId val="29364821"/>
        <c:scaling>
          <c:orientation val="minMax"/>
        </c:scaling>
        <c:axPos val="b"/>
        <c:delete val="1"/>
        <c:majorTickMark val="in"/>
        <c:minorTickMark val="none"/>
        <c:tickLblPos val="nextTo"/>
        <c:crossAx val="62956798"/>
        <c:crosses val="autoZero"/>
        <c:auto val="1"/>
        <c:lblOffset val="100"/>
        <c:noMultiLvlLbl val="0"/>
      </c:catAx>
      <c:valAx>
        <c:axId val="62956798"/>
        <c:scaling>
          <c:orientation val="minMax"/>
          <c:max val="0.09722222222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crossAx val="293648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TOPIXの収益率（度数分布）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5"/>
          <c:w val="0.96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/>
            </c:strRef>
          </c:cat>
          <c:val>
            <c:numRef>
              <c:f>'度数分布'!$Q$3:$Q$46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29740271"/>
        <c:axId val="66335848"/>
      </c:bar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40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日経平均の収益率（度数分布）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5"/>
          <c:w val="0.96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'度数分布'!$O$3:$O$46</c:f>
              <c:strCache/>
            </c:strRef>
          </c:cat>
          <c:val>
            <c:numRef>
              <c:f>'度数分布'!$R$3:$R$46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90"/>
        <c:axId val="60151721"/>
        <c:axId val="4494578"/>
      </c:bar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15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5"/>
          <c:w val="0.973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'基本統計・相関'!$AN$3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'基本統計・相関'!$AN$4:$AN$150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長期国債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'基本統計・相関'!$AV$4:$AV$150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43095983"/>
        <c:axId val="52319528"/>
      </c:lineChart>
      <c:catAx>
        <c:axId val="43095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19528"/>
        <c:crosses val="autoZero"/>
        <c:auto val="1"/>
        <c:lblOffset val="100"/>
        <c:tickLblSkip val="12"/>
        <c:tickMarkSkip val="12"/>
        <c:noMultiLvlLbl val="0"/>
      </c:catAx>
      <c:valAx>
        <c:axId val="52319528"/>
        <c:scaling>
          <c:orientation val="minMax"/>
          <c:max val="200"/>
        </c:scaling>
        <c:axPos val="l"/>
        <c:delete val="0"/>
        <c:numFmt formatCode="#,##0" sourceLinked="0"/>
        <c:majorTickMark val="in"/>
        <c:minorTickMark val="none"/>
        <c:tickLblPos val="nextTo"/>
        <c:crossAx val="43095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8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425"/>
          <c:w val="0.9457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'基本統計・相関'!$O$3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'基本統計・相関'!$Z$4:$Z$147</c:f>
              <c:strCache/>
            </c:strRef>
          </c:cat>
          <c:val>
            <c:numRef>
              <c:f>'基本統計・相関'!$O$4:$O$147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113705"/>
        <c:axId val="10023346"/>
      </c:lineChart>
      <c:catAx>
        <c:axId val="111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0023346"/>
        <c:crosses val="autoZero"/>
        <c:auto val="1"/>
        <c:lblOffset val="100"/>
        <c:tickLblSkip val="12"/>
        <c:tickMarkSkip val="12"/>
        <c:noMultiLvlLbl val="0"/>
      </c:catAx>
      <c:valAx>
        <c:axId val="1002334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1113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86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75"/>
          <c:w val="0.973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'基本統計・相関'!$O$3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'基本統計・相関'!$O$76:$O$147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'基本統計・相関'!$R$3</c:f>
              <c:strCache>
                <c:ptCount val="1"/>
                <c:pt idx="0">
                  <c:v>NYダウ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'基本統計・相関'!$R$76:$R$147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'基本統計・相関'!$S$3</c:f>
              <c:strCache>
                <c:ptCount val="1"/>
                <c:pt idx="0">
                  <c:v>S&amp;P500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'基本統計・相関'!$S$76:$S$147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'基本統計・相関'!$T$3</c:f>
              <c:strCache>
                <c:ptCount val="1"/>
                <c:pt idx="0">
                  <c:v>NASDAQ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'基本統計・相関'!$T$76:$T$147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84668"/>
        <c:crosses val="autoZero"/>
        <c:auto val="1"/>
        <c:lblOffset val="100"/>
        <c:tickLblSkip val="12"/>
        <c:tickMarkSkip val="12"/>
        <c:noMultiLvlLbl val="0"/>
      </c:catAx>
      <c:valAx>
        <c:axId val="6584668"/>
        <c:scaling>
          <c:orientation val="minMax"/>
          <c:max val="1.5"/>
        </c:scaling>
        <c:axPos val="l"/>
        <c:delete val="0"/>
        <c:numFmt formatCode="0%" sourceLinked="0"/>
        <c:majorTickMark val="in"/>
        <c:minorTickMark val="none"/>
        <c:tickLblPos val="nextTo"/>
        <c:crossAx val="23101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71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5"/>
          <c:w val="0.973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'基本統計・相関'!$O$3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'基本統計・相関'!$O$76:$O$147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'基本統計・相関'!$U$3</c:f>
              <c:strCache>
                <c:ptCount val="1"/>
                <c:pt idx="0">
                  <c:v>ドル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'基本統計・相関'!$U$76:$U$147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'基本統計・相関'!$V$3</c:f>
              <c:strCache>
                <c:ptCount val="1"/>
                <c:pt idx="0">
                  <c:v>ユーロ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'基本統計・相関'!$V$76:$V$147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59262013"/>
        <c:axId val="63596070"/>
      </c:line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596070"/>
        <c:crosses val="autoZero"/>
        <c:auto val="1"/>
        <c:lblOffset val="100"/>
        <c:tickLblSkip val="12"/>
        <c:tickMarkSkip val="12"/>
        <c:noMultiLvlLbl val="0"/>
      </c:catAx>
      <c:valAx>
        <c:axId val="6359607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5926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76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75"/>
          <c:w val="0.973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'基本統計・相関'!$O$3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'基本統計・相関'!$O$76:$O$147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長期国債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'基本統計・相関'!$W$76:$W$147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定期預金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'基本統計・相関'!$M$76:$M$147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'基本統計・相関'!$X$76:$X$147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marker val="1"/>
        <c:axId val="35493719"/>
        <c:axId val="51008016"/>
      </c:line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008016"/>
        <c:crosses val="autoZero"/>
        <c:auto val="1"/>
        <c:lblOffset val="100"/>
        <c:tickLblSkip val="12"/>
        <c:tickMarkSkip val="12"/>
        <c:noMultiLvlLbl val="0"/>
      </c:catAx>
      <c:valAx>
        <c:axId val="5100801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35493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76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75"/>
          <c:w val="0.973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'基本統計・相関'!$AN$3</c:f>
              <c:strCache>
                <c:ptCount val="1"/>
                <c:pt idx="0">
                  <c:v>日経平均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'基本統計・相関'!$AN$4:$AN$150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'基本統計・相関'!$AO$3</c:f>
              <c:strCache>
                <c:ptCount val="1"/>
                <c:pt idx="0">
                  <c:v>TOPIX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'基本統計・相関'!$AO$4:$AO$150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'基本統計・相関'!$AP$3</c:f>
              <c:strCache>
                <c:ptCount val="1"/>
                <c:pt idx="0">
                  <c:v>JASDAQ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'基本統計・相関'!$AL$4:$AL$150</c:f>
              <c:strCache/>
            </c:strRef>
          </c:cat>
          <c:val>
            <c:numRef>
              <c:f>'基本統計・相関'!$AP$4:$AP$150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56418961"/>
        <c:axId val="38008602"/>
      </c:line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08602"/>
        <c:crosses val="autoZero"/>
        <c:auto val="1"/>
        <c:lblOffset val="100"/>
        <c:tickLblSkip val="12"/>
        <c:tickMarkSkip val="12"/>
        <c:noMultiLvlLbl val="0"/>
      </c:catAx>
      <c:valAx>
        <c:axId val="3800860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56418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07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Relationship Id="rId13" Type="http://schemas.openxmlformats.org/officeDocument/2006/relationships/chart" Target="/xl/charts/chart31.xml" /><Relationship Id="rId14" Type="http://schemas.openxmlformats.org/officeDocument/2006/relationships/chart" Target="/xl/charts/chart3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0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4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6.emf" /><Relationship Id="rId5" Type="http://schemas.openxmlformats.org/officeDocument/2006/relationships/image" Target="../media/image16.emf" /><Relationship Id="rId6" Type="http://schemas.openxmlformats.org/officeDocument/2006/relationships/image" Target="../media/image3.emf" /><Relationship Id="rId7" Type="http://schemas.openxmlformats.org/officeDocument/2006/relationships/image" Target="../media/image16.emf" /><Relationship Id="rId8" Type="http://schemas.openxmlformats.org/officeDocument/2006/relationships/image" Target="../media/image5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15.emf" /><Relationship Id="rId12" Type="http://schemas.openxmlformats.org/officeDocument/2006/relationships/image" Target="../media/image3.emf" /><Relationship Id="rId13" Type="http://schemas.openxmlformats.org/officeDocument/2006/relationships/image" Target="../media/image21.emf" /><Relationship Id="rId14" Type="http://schemas.openxmlformats.org/officeDocument/2006/relationships/image" Target="../media/image19.emf" /><Relationship Id="rId15" Type="http://schemas.openxmlformats.org/officeDocument/2006/relationships/image" Target="../media/image11.emf" /><Relationship Id="rId16" Type="http://schemas.openxmlformats.org/officeDocument/2006/relationships/image" Target="../media/image1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0.0155</cdr:y>
    </cdr:from>
    <cdr:to>
      <cdr:x>0.1155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571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</cdr:y>
    </cdr:from>
    <cdr:to>
      <cdr:x>0.622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2695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（3ヶ月保有後売却した場合の投資収益率、年率）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0.094</cdr:y>
    </cdr:from>
    <cdr:to>
      <cdr:x>0.9215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9527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相関係数
＝-0.3497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0.0755</cdr:y>
    </cdr:from>
    <cdr:to>
      <cdr:x>0.33525</cdr:x>
      <cdr:y>0.18425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相関係数
＝0.7247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0.08525</cdr:y>
    </cdr:from>
    <cdr:to>
      <cdr:x>0.89625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66700"/>
          <a:ext cx="590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相関係数
＝0.3817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0.0755</cdr:y>
    </cdr:from>
    <cdr:to>
      <cdr:x>0.8995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8125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相関係数
＝0.5685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0.73725</cdr:x>
      <cdr:y>0.095</cdr:y>
    </cdr:from>
    <cdr:to>
      <cdr:x>0.90175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304800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相関係数
＝0.5972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0.086</cdr:y>
    </cdr:from>
    <cdr:to>
      <cdr:x>0.34475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66700"/>
          <a:ext cx="590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相関係数
＝0.9562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</xdr:row>
      <xdr:rowOff>9525</xdr:rowOff>
    </xdr:from>
    <xdr:to>
      <xdr:col>57</xdr:col>
      <xdr:colOff>200025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3127950" y="180975"/>
        <a:ext cx="5000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9525</xdr:colOff>
      <xdr:row>50</xdr:row>
      <xdr:rowOff>9525</xdr:rowOff>
    </xdr:from>
    <xdr:to>
      <xdr:col>57</xdr:col>
      <xdr:colOff>219075</xdr:colOff>
      <xdr:row>73</xdr:row>
      <xdr:rowOff>0</xdr:rowOff>
    </xdr:to>
    <xdr:graphicFrame>
      <xdr:nvGraphicFramePr>
        <xdr:cNvPr id="2" name="Chart 3"/>
        <xdr:cNvGraphicFramePr/>
      </xdr:nvGraphicFramePr>
      <xdr:xfrm>
        <a:off x="33137475" y="8620125"/>
        <a:ext cx="50101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0</xdr:colOff>
      <xdr:row>74</xdr:row>
      <xdr:rowOff>0</xdr:rowOff>
    </xdr:from>
    <xdr:to>
      <xdr:col>57</xdr:col>
      <xdr:colOff>219075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33127950" y="12725400"/>
        <a:ext cx="50196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50</xdr:col>
      <xdr:colOff>0</xdr:colOff>
      <xdr:row>98</xdr:row>
      <xdr:rowOff>0</xdr:rowOff>
    </xdr:from>
    <xdr:to>
      <xdr:col>57</xdr:col>
      <xdr:colOff>228600</xdr:colOff>
      <xdr:row>121</xdr:row>
      <xdr:rowOff>9525</xdr:rowOff>
    </xdr:to>
    <xdr:graphicFrame>
      <xdr:nvGraphicFramePr>
        <xdr:cNvPr id="4" name="Chart 6"/>
        <xdr:cNvGraphicFramePr/>
      </xdr:nvGraphicFramePr>
      <xdr:xfrm>
        <a:off x="33127950" y="16840200"/>
        <a:ext cx="50292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58</xdr:col>
      <xdr:colOff>0</xdr:colOff>
      <xdr:row>1</xdr:row>
      <xdr:rowOff>0</xdr:rowOff>
    </xdr:from>
    <xdr:to>
      <xdr:col>65</xdr:col>
      <xdr:colOff>209550</xdr:colOff>
      <xdr:row>22</xdr:row>
      <xdr:rowOff>142875</xdr:rowOff>
    </xdr:to>
    <xdr:graphicFrame>
      <xdr:nvGraphicFramePr>
        <xdr:cNvPr id="5" name="Chart 7"/>
        <xdr:cNvGraphicFramePr/>
      </xdr:nvGraphicFramePr>
      <xdr:xfrm>
        <a:off x="38614350" y="171450"/>
        <a:ext cx="5010150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58</xdr:col>
      <xdr:colOff>0</xdr:colOff>
      <xdr:row>50</xdr:row>
      <xdr:rowOff>0</xdr:rowOff>
    </xdr:from>
    <xdr:to>
      <xdr:col>65</xdr:col>
      <xdr:colOff>219075</xdr:colOff>
      <xdr:row>73</xdr:row>
      <xdr:rowOff>0</xdr:rowOff>
    </xdr:to>
    <xdr:graphicFrame>
      <xdr:nvGraphicFramePr>
        <xdr:cNvPr id="6" name="Chart 8"/>
        <xdr:cNvGraphicFramePr/>
      </xdr:nvGraphicFramePr>
      <xdr:xfrm>
        <a:off x="38614350" y="8610600"/>
        <a:ext cx="50196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58</xdr:col>
      <xdr:colOff>0</xdr:colOff>
      <xdr:row>74</xdr:row>
      <xdr:rowOff>0</xdr:rowOff>
    </xdr:from>
    <xdr:to>
      <xdr:col>65</xdr:col>
      <xdr:colOff>228600</xdr:colOff>
      <xdr:row>97</xdr:row>
      <xdr:rowOff>9525</xdr:rowOff>
    </xdr:to>
    <xdr:graphicFrame>
      <xdr:nvGraphicFramePr>
        <xdr:cNvPr id="7" name="Chart 10"/>
        <xdr:cNvGraphicFramePr/>
      </xdr:nvGraphicFramePr>
      <xdr:xfrm>
        <a:off x="38614350" y="12725400"/>
        <a:ext cx="5029200" cy="3952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58</xdr:col>
      <xdr:colOff>0</xdr:colOff>
      <xdr:row>98</xdr:row>
      <xdr:rowOff>0</xdr:rowOff>
    </xdr:from>
    <xdr:to>
      <xdr:col>65</xdr:col>
      <xdr:colOff>238125</xdr:colOff>
      <xdr:row>121</xdr:row>
      <xdr:rowOff>19050</xdr:rowOff>
    </xdr:to>
    <xdr:graphicFrame>
      <xdr:nvGraphicFramePr>
        <xdr:cNvPr id="8" name="Chart 11"/>
        <xdr:cNvGraphicFramePr/>
      </xdr:nvGraphicFramePr>
      <xdr:xfrm>
        <a:off x="38614350" y="16840200"/>
        <a:ext cx="5038725" cy="396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50</xdr:col>
      <xdr:colOff>0</xdr:colOff>
      <xdr:row>25</xdr:row>
      <xdr:rowOff>0</xdr:rowOff>
    </xdr:from>
    <xdr:to>
      <xdr:col>57</xdr:col>
      <xdr:colOff>219075</xdr:colOff>
      <xdr:row>48</xdr:row>
      <xdr:rowOff>0</xdr:rowOff>
    </xdr:to>
    <xdr:graphicFrame>
      <xdr:nvGraphicFramePr>
        <xdr:cNvPr id="9" name="Chart 36"/>
        <xdr:cNvGraphicFramePr/>
      </xdr:nvGraphicFramePr>
      <xdr:xfrm>
        <a:off x="33127950" y="4324350"/>
        <a:ext cx="5019675" cy="3943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58</xdr:col>
      <xdr:colOff>0</xdr:colOff>
      <xdr:row>25</xdr:row>
      <xdr:rowOff>0</xdr:rowOff>
    </xdr:from>
    <xdr:to>
      <xdr:col>65</xdr:col>
      <xdr:colOff>228600</xdr:colOff>
      <xdr:row>48</xdr:row>
      <xdr:rowOff>9525</xdr:rowOff>
    </xdr:to>
    <xdr:graphicFrame>
      <xdr:nvGraphicFramePr>
        <xdr:cNvPr id="10" name="Chart 37"/>
        <xdr:cNvGraphicFramePr/>
      </xdr:nvGraphicFramePr>
      <xdr:xfrm>
        <a:off x="38614350" y="4324350"/>
        <a:ext cx="5029200" cy="3952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6</xdr:col>
      <xdr:colOff>95250</xdr:colOff>
      <xdr:row>47</xdr:row>
      <xdr:rowOff>38100</xdr:rowOff>
    </xdr:from>
    <xdr:ext cx="3533775" cy="3209925"/>
    <xdr:graphicFrame>
      <xdr:nvGraphicFramePr>
        <xdr:cNvPr id="11" name="Chart 44"/>
        <xdr:cNvGraphicFramePr/>
      </xdr:nvGraphicFramePr>
      <xdr:xfrm>
        <a:off x="5019675" y="8134350"/>
        <a:ext cx="3533775" cy="3209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6</xdr:col>
      <xdr:colOff>95250</xdr:colOff>
      <xdr:row>67</xdr:row>
      <xdr:rowOff>19050</xdr:rowOff>
    </xdr:from>
    <xdr:ext cx="3543300" cy="3238500"/>
    <xdr:graphicFrame>
      <xdr:nvGraphicFramePr>
        <xdr:cNvPr id="12" name="Chart 45"/>
        <xdr:cNvGraphicFramePr/>
      </xdr:nvGraphicFramePr>
      <xdr:xfrm>
        <a:off x="5019675" y="11544300"/>
        <a:ext cx="354330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0</xdr:colOff>
      <xdr:row>47</xdr:row>
      <xdr:rowOff>38100</xdr:rowOff>
    </xdr:from>
    <xdr:ext cx="3524250" cy="3200400"/>
    <xdr:graphicFrame>
      <xdr:nvGraphicFramePr>
        <xdr:cNvPr id="13" name="Chart 46"/>
        <xdr:cNvGraphicFramePr/>
      </xdr:nvGraphicFramePr>
      <xdr:xfrm>
        <a:off x="1257300" y="8134350"/>
        <a:ext cx="3524250" cy="3200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1</xdr:col>
      <xdr:colOff>0</xdr:colOff>
      <xdr:row>67</xdr:row>
      <xdr:rowOff>0</xdr:rowOff>
    </xdr:from>
    <xdr:ext cx="3533775" cy="3228975"/>
    <xdr:graphicFrame>
      <xdr:nvGraphicFramePr>
        <xdr:cNvPr id="14" name="Chart 47"/>
        <xdr:cNvGraphicFramePr/>
      </xdr:nvGraphicFramePr>
      <xdr:xfrm>
        <a:off x="1257300" y="11525250"/>
        <a:ext cx="3533775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oneCellAnchor>
    <xdr:from>
      <xdr:col>6</xdr:col>
      <xdr:colOff>95250</xdr:colOff>
      <xdr:row>28</xdr:row>
      <xdr:rowOff>38100</xdr:rowOff>
    </xdr:from>
    <xdr:ext cx="3533775" cy="3209925"/>
    <xdr:graphicFrame>
      <xdr:nvGraphicFramePr>
        <xdr:cNvPr id="15" name="Chart 48"/>
        <xdr:cNvGraphicFramePr/>
      </xdr:nvGraphicFramePr>
      <xdr:xfrm>
        <a:off x="5019675" y="4876800"/>
        <a:ext cx="3533775" cy="3209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oneCellAnchor>
  <xdr:oneCellAnchor>
    <xdr:from>
      <xdr:col>1</xdr:col>
      <xdr:colOff>0</xdr:colOff>
      <xdr:row>28</xdr:row>
      <xdr:rowOff>38100</xdr:rowOff>
    </xdr:from>
    <xdr:ext cx="3524250" cy="3200400"/>
    <xdr:graphicFrame>
      <xdr:nvGraphicFramePr>
        <xdr:cNvPr id="16" name="Chart 49"/>
        <xdr:cNvGraphicFramePr/>
      </xdr:nvGraphicFramePr>
      <xdr:xfrm>
        <a:off x="1257300" y="4876800"/>
        <a:ext cx="3524250" cy="3200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0.6925</cdr:y>
    </cdr:from>
    <cdr:to>
      <cdr:x>0.42</cdr:x>
      <cdr:y>0.82725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590800"/>
          <a:ext cx="885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国債 100%
　リターン 2.1%
　リスク 0.0979</a:t>
          </a:r>
        </a:p>
      </cdr:txBody>
    </cdr:sp>
  </cdr:relSizeAnchor>
  <cdr:relSizeAnchor xmlns:cdr="http://schemas.openxmlformats.org/drawingml/2006/chartDrawing">
    <cdr:from>
      <cdr:x>0.1895</cdr:x>
      <cdr:y>0.6925</cdr:y>
    </cdr:from>
    <cdr:to>
      <cdr:x>0.2445</cdr:x>
      <cdr:y>0.7165</cdr:y>
    </cdr:to>
    <cdr:sp>
      <cdr:nvSpPr>
        <cdr:cNvPr id="2" name="Line 2"/>
        <cdr:cNvSpPr>
          <a:spLocks/>
        </cdr:cNvSpPr>
      </cdr:nvSpPr>
      <cdr:spPr>
        <a:xfrm flipH="1" flipV="1">
          <a:off x="952500" y="2590800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0.63775</cdr:y>
    </cdr:from>
    <cdr:to>
      <cdr:x>0.14475</cdr:x>
      <cdr:y>0.7165</cdr:y>
    </cdr:to>
    <cdr:sp>
      <cdr:nvSpPr>
        <cdr:cNvPr id="3" name="Line 4"/>
        <cdr:cNvSpPr>
          <a:spLocks/>
        </cdr:cNvSpPr>
      </cdr:nvSpPr>
      <cdr:spPr>
        <a:xfrm flipV="1">
          <a:off x="590550" y="2381250"/>
          <a:ext cx="133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0.33775</cdr:y>
    </cdr:from>
    <cdr:to>
      <cdr:x>0.231</cdr:x>
      <cdr:y>0.432</cdr:y>
    </cdr:to>
    <cdr:sp>
      <cdr:nvSpPr>
        <cdr:cNvPr id="4" name="TextBox 5"/>
        <cdr:cNvSpPr txBox="1">
          <a:spLocks noChangeArrowheads="1"/>
        </cdr:cNvSpPr>
      </cdr:nvSpPr>
      <cdr:spPr>
        <a:xfrm>
          <a:off x="590550" y="1257300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株式 20%
国債 80%</a:t>
          </a:r>
        </a:p>
      </cdr:txBody>
    </cdr:sp>
  </cdr:relSizeAnchor>
  <cdr:relSizeAnchor xmlns:cdr="http://schemas.openxmlformats.org/drawingml/2006/chartDrawing">
    <cdr:from>
      <cdr:x>0.3285</cdr:x>
      <cdr:y>0.199</cdr:y>
    </cdr:from>
    <cdr:to>
      <cdr:x>0.44175</cdr:x>
      <cdr:y>0.29325</cdr:y>
    </cdr:to>
    <cdr:sp>
      <cdr:nvSpPr>
        <cdr:cNvPr id="5" name="TextBox 6"/>
        <cdr:cNvSpPr txBox="1">
          <a:spLocks noChangeArrowheads="1"/>
        </cdr:cNvSpPr>
      </cdr:nvSpPr>
      <cdr:spPr>
        <a:xfrm>
          <a:off x="1657350" y="742950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株式 50%
国債 50%</a:t>
          </a:r>
        </a:p>
      </cdr:txBody>
    </cdr:sp>
  </cdr:relSizeAnchor>
  <cdr:relSizeAnchor xmlns:cdr="http://schemas.openxmlformats.org/drawingml/2006/chartDrawing">
    <cdr:from>
      <cdr:x>0.523</cdr:x>
      <cdr:y>0.12</cdr:y>
    </cdr:from>
    <cdr:to>
      <cdr:x>0.63625</cdr:x>
      <cdr:y>0.21425</cdr:y>
    </cdr:to>
    <cdr:sp>
      <cdr:nvSpPr>
        <cdr:cNvPr id="6" name="TextBox 7"/>
        <cdr:cNvSpPr txBox="1">
          <a:spLocks noChangeArrowheads="1"/>
        </cdr:cNvSpPr>
      </cdr:nvSpPr>
      <cdr:spPr>
        <a:xfrm>
          <a:off x="2638425" y="447675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株式 80%
国債 20%</a:t>
          </a:r>
        </a:p>
      </cdr:txBody>
    </cdr:sp>
  </cdr:relSizeAnchor>
  <cdr:relSizeAnchor xmlns:cdr="http://schemas.openxmlformats.org/drawingml/2006/chartDrawing">
    <cdr:from>
      <cdr:x>0.1605</cdr:x>
      <cdr:y>0.435</cdr:y>
    </cdr:from>
    <cdr:to>
      <cdr:x>0.17025</cdr:x>
      <cdr:y>0.557</cdr:y>
    </cdr:to>
    <cdr:sp>
      <cdr:nvSpPr>
        <cdr:cNvPr id="7" name="Line 8"/>
        <cdr:cNvSpPr>
          <a:spLocks/>
        </cdr:cNvSpPr>
      </cdr:nvSpPr>
      <cdr:spPr>
        <a:xfrm>
          <a:off x="809625" y="1619250"/>
          <a:ext cx="47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0.297</cdr:y>
    </cdr:from>
    <cdr:to>
      <cdr:x>0.40025</cdr:x>
      <cdr:y>0.39675</cdr:y>
    </cdr:to>
    <cdr:sp>
      <cdr:nvSpPr>
        <cdr:cNvPr id="8" name="Line 9"/>
        <cdr:cNvSpPr>
          <a:spLocks/>
        </cdr:cNvSpPr>
      </cdr:nvSpPr>
      <cdr:spPr>
        <a:xfrm>
          <a:off x="1914525" y="1104900"/>
          <a:ext cx="1047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0.199</cdr:y>
    </cdr:from>
    <cdr:to>
      <cdr:x>0.68925</cdr:x>
      <cdr:y>0.2355</cdr:y>
    </cdr:to>
    <cdr:sp>
      <cdr:nvSpPr>
        <cdr:cNvPr id="9" name="Line 10"/>
        <cdr:cNvSpPr>
          <a:spLocks/>
        </cdr:cNvSpPr>
      </cdr:nvSpPr>
      <cdr:spPr>
        <a:xfrm>
          <a:off x="3143250" y="742950"/>
          <a:ext cx="3333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0.76875</cdr:x>
      <cdr:y>0.25625</cdr:y>
    </cdr:from>
    <cdr:to>
      <cdr:x>0.94425</cdr:x>
      <cdr:y>0.391</cdr:y>
    </cdr:to>
    <cdr:sp>
      <cdr:nvSpPr>
        <cdr:cNvPr id="10" name="TextBox 11"/>
        <cdr:cNvSpPr txBox="1">
          <a:spLocks noChangeArrowheads="1"/>
        </cdr:cNvSpPr>
      </cdr:nvSpPr>
      <cdr:spPr>
        <a:xfrm>
          <a:off x="3876675" y="952500"/>
          <a:ext cx="885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株式 100%
　リターン 8.3%
　リスク 0.4267</a:t>
          </a:r>
        </a:p>
      </cdr:txBody>
    </cdr:sp>
  </cdr:relSizeAnchor>
  <cdr:relSizeAnchor xmlns:cdr="http://schemas.openxmlformats.org/drawingml/2006/chartDrawing">
    <cdr:from>
      <cdr:x>0.866</cdr:x>
      <cdr:y>0.136</cdr:y>
    </cdr:from>
    <cdr:to>
      <cdr:x>0.8975</cdr:x>
      <cdr:y>0.25625</cdr:y>
    </cdr:to>
    <cdr:sp>
      <cdr:nvSpPr>
        <cdr:cNvPr id="11" name="Line 12"/>
        <cdr:cNvSpPr>
          <a:spLocks/>
        </cdr:cNvSpPr>
      </cdr:nvSpPr>
      <cdr:spPr>
        <a:xfrm flipV="1">
          <a:off x="4362450" y="504825"/>
          <a:ext cx="161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</cdr:y>
    </cdr:from>
    <cdr:to>
      <cdr:x>0.31275</cdr:x>
      <cdr:y>0.051</cdr:y>
    </cdr:to>
    <cdr:sp>
      <cdr:nvSpPr>
        <cdr:cNvPr id="12" name="TextBox 14"/>
        <cdr:cNvSpPr txBox="1">
          <a:spLocks noChangeArrowheads="1"/>
        </cdr:cNvSpPr>
      </cdr:nvSpPr>
      <cdr:spPr>
        <a:xfrm>
          <a:off x="247650" y="0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（リターン：期待収益率）</a:t>
          </a:r>
        </a:p>
      </cdr:txBody>
    </cdr:sp>
  </cdr:relSizeAnchor>
  <cdr:relSizeAnchor xmlns:cdr="http://schemas.openxmlformats.org/drawingml/2006/chartDrawing">
    <cdr:from>
      <cdr:x>0.67875</cdr:x>
      <cdr:y>0.94775</cdr:y>
    </cdr:from>
    <cdr:to>
      <cdr:x>0.99575</cdr:x>
      <cdr:y>0.99875</cdr:y>
    </cdr:to>
    <cdr:sp>
      <cdr:nvSpPr>
        <cdr:cNvPr id="13" name="TextBox 15"/>
        <cdr:cNvSpPr txBox="1">
          <a:spLocks noChangeArrowheads="1"/>
        </cdr:cNvSpPr>
      </cdr:nvSpPr>
      <cdr:spPr>
        <a:xfrm>
          <a:off x="3419475" y="3543300"/>
          <a:ext cx="1600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（リスク：収益率の標準偏差）</a:t>
          </a:r>
        </a:p>
      </cdr:txBody>
    </cdr:sp>
  </cdr:relSizeAnchor>
  <cdr:relSizeAnchor xmlns:cdr="http://schemas.openxmlformats.org/drawingml/2006/chartDrawing">
    <cdr:from>
      <cdr:x>0.6385</cdr:x>
      <cdr:y>0.75825</cdr:y>
    </cdr:from>
    <cdr:to>
      <cdr:x>0.92525</cdr:x>
      <cdr:y>0.8525</cdr:y>
    </cdr:to>
    <cdr:sp>
      <cdr:nvSpPr>
        <cdr:cNvPr id="14" name="TextBox 16"/>
        <cdr:cNvSpPr txBox="1">
          <a:spLocks noChangeArrowheads="1"/>
        </cdr:cNvSpPr>
      </cdr:nvSpPr>
      <cdr:spPr>
        <a:xfrm>
          <a:off x="3219450" y="2828925"/>
          <a:ext cx="1447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株式（日経平均）と国債の
相関係数＝-0.3497</a:t>
          </a:r>
        </a:p>
      </cdr:txBody>
    </cdr:sp>
  </cdr:relSizeAnchor>
  <cdr:relSizeAnchor xmlns:cdr="http://schemas.openxmlformats.org/drawingml/2006/chartDrawing">
    <cdr:from>
      <cdr:x>0.08625</cdr:x>
      <cdr:y>0.7165</cdr:y>
    </cdr:from>
    <cdr:to>
      <cdr:x>0.1995</cdr:x>
      <cdr:y>0.81075</cdr:y>
    </cdr:to>
    <cdr:sp>
      <cdr:nvSpPr>
        <cdr:cNvPr id="15" name="TextBox 17"/>
        <cdr:cNvSpPr txBox="1">
          <a:spLocks noChangeArrowheads="1"/>
        </cdr:cNvSpPr>
      </cdr:nvSpPr>
      <cdr:spPr>
        <a:xfrm>
          <a:off x="428625" y="2676525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株式 10%
国債 90%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0.903</cdr:y>
    </cdr:from>
    <cdr:to>
      <cdr:x>0.99275</cdr:x>
      <cdr:y>0.9505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3619500"/>
          <a:ext cx="1600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（リスク：収益率の標準偏差）</a:t>
          </a:r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0.335</cdr:x>
      <cdr:y>0.0475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0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（リターン：期待収益率）</a:t>
          </a:r>
        </a:p>
      </cdr:txBody>
    </cdr:sp>
  </cdr:relSizeAnchor>
  <cdr:relSizeAnchor xmlns:cdr="http://schemas.openxmlformats.org/drawingml/2006/chartDrawing">
    <cdr:from>
      <cdr:x>0.29625</cdr:x>
      <cdr:y>0.15475</cdr:y>
    </cdr:from>
    <cdr:to>
      <cdr:x>0.527</cdr:x>
      <cdr:y>0.24275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619125"/>
          <a:ext cx="1143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日経平均＆ユーロ
相関係数＝-0.0786</a:t>
          </a:r>
        </a:p>
      </cdr:txBody>
    </cdr:sp>
  </cdr:relSizeAnchor>
  <cdr:relSizeAnchor xmlns:cdr="http://schemas.openxmlformats.org/drawingml/2006/chartDrawing">
    <cdr:from>
      <cdr:x>0.55725</cdr:x>
      <cdr:y>0.3675</cdr:y>
    </cdr:from>
    <cdr:to>
      <cdr:x>0.7745</cdr:x>
      <cdr:y>0.4555</cdr:y>
    </cdr:to>
    <cdr:sp>
      <cdr:nvSpPr>
        <cdr:cNvPr id="4" name="TextBox 4"/>
        <cdr:cNvSpPr txBox="1">
          <a:spLocks noChangeArrowheads="1"/>
        </cdr:cNvSpPr>
      </cdr:nvSpPr>
      <cdr:spPr>
        <a:xfrm>
          <a:off x="2752725" y="14668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日経平均＆ドル
相関係数＝0.1413</a:t>
          </a:r>
        </a:p>
      </cdr:txBody>
    </cdr:sp>
  </cdr:relSizeAnchor>
  <cdr:relSizeAnchor xmlns:cdr="http://schemas.openxmlformats.org/drawingml/2006/chartDrawing">
    <cdr:from>
      <cdr:x>0.383</cdr:x>
      <cdr:y>0.24225</cdr:y>
    </cdr:from>
    <cdr:to>
      <cdr:x>0.449</cdr:x>
      <cdr:y>0.3175</cdr:y>
    </cdr:to>
    <cdr:sp>
      <cdr:nvSpPr>
        <cdr:cNvPr id="5" name="Line 5"/>
        <cdr:cNvSpPr>
          <a:spLocks/>
        </cdr:cNvSpPr>
      </cdr:nvSpPr>
      <cdr:spPr>
        <a:xfrm>
          <a:off x="1895475" y="962025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0.36675</cdr:y>
    </cdr:from>
    <cdr:to>
      <cdr:x>0.54525</cdr:x>
      <cdr:y>0.381</cdr:y>
    </cdr:to>
    <cdr:sp>
      <cdr:nvSpPr>
        <cdr:cNvPr id="6" name="Line 6"/>
        <cdr:cNvSpPr>
          <a:spLocks/>
        </cdr:cNvSpPr>
      </cdr:nvSpPr>
      <cdr:spPr>
        <a:xfrm flipH="1" flipV="1">
          <a:off x="2305050" y="1466850"/>
          <a:ext cx="390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0.4905</cdr:y>
    </cdr:from>
    <cdr:to>
      <cdr:x>0.321</cdr:x>
      <cdr:y>0.4905</cdr:y>
    </cdr:to>
    <cdr:sp>
      <cdr:nvSpPr>
        <cdr:cNvPr id="7" name="Line 7"/>
        <cdr:cNvSpPr>
          <a:spLocks/>
        </cdr:cNvSpPr>
      </cdr:nvSpPr>
      <cdr:spPr>
        <a:xfrm flipV="1">
          <a:off x="504825" y="19621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0.4905</cdr:y>
    </cdr:from>
    <cdr:to>
      <cdr:x>0.25225</cdr:x>
      <cdr:y>0.83975</cdr:y>
    </cdr:to>
    <cdr:sp>
      <cdr:nvSpPr>
        <cdr:cNvPr id="8" name="Line 8"/>
        <cdr:cNvSpPr>
          <a:spLocks/>
        </cdr:cNvSpPr>
      </cdr:nvSpPr>
      <cdr:spPr>
        <a:xfrm flipH="1">
          <a:off x="1247775" y="19621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0.4905</cdr:y>
    </cdr:from>
    <cdr:to>
      <cdr:x>0.321</cdr:x>
      <cdr:y>0.83975</cdr:y>
    </cdr:to>
    <cdr:sp>
      <cdr:nvSpPr>
        <cdr:cNvPr id="9" name="Line 10"/>
        <cdr:cNvSpPr>
          <a:spLocks/>
        </cdr:cNvSpPr>
      </cdr:nvSpPr>
      <cdr:spPr>
        <a:xfrm>
          <a:off x="1581150" y="19621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0.2155</cdr:x>
      <cdr:y>0.915</cdr:y>
    </cdr:from>
    <cdr:to>
      <cdr:x>0.306</cdr:x>
      <cdr:y>0.9625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1066800" y="36671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0.2056</a:t>
          </a:r>
        </a:p>
      </cdr:txBody>
    </cdr:sp>
  </cdr:relSizeAnchor>
  <cdr:relSizeAnchor xmlns:cdr="http://schemas.openxmlformats.org/drawingml/2006/chartDrawing">
    <cdr:from>
      <cdr:x>0.29525</cdr:x>
      <cdr:y>0.9515</cdr:y>
    </cdr:from>
    <cdr:to>
      <cdr:x>0.38575</cdr:x>
      <cdr:y>0.999</cdr:y>
    </cdr:to>
    <cdr:sp>
      <cdr:nvSpPr>
        <cdr:cNvPr id="11" name="TextBox 12"/>
        <cdr:cNvSpPr txBox="1">
          <a:spLocks noChangeArrowheads="1"/>
        </cdr:cNvSpPr>
      </cdr:nvSpPr>
      <cdr:spPr>
        <a:xfrm>
          <a:off x="1457325" y="38100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0.2306</a:t>
          </a:r>
        </a:p>
      </cdr:txBody>
    </cdr:sp>
  </cdr:relSizeAnchor>
  <cdr:relSizeAnchor xmlns:cdr="http://schemas.openxmlformats.org/drawingml/2006/chartDrawing">
    <cdr:from>
      <cdr:x>0.25225</cdr:x>
      <cdr:y>0.83975</cdr:y>
    </cdr:from>
    <cdr:to>
      <cdr:x>0.25225</cdr:x>
      <cdr:y>0.915</cdr:y>
    </cdr:to>
    <cdr:sp>
      <cdr:nvSpPr>
        <cdr:cNvPr id="12" name="Line 13"/>
        <cdr:cNvSpPr>
          <a:spLocks/>
        </cdr:cNvSpPr>
      </cdr:nvSpPr>
      <cdr:spPr>
        <a:xfrm flipV="1">
          <a:off x="1247775" y="3362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0.83975</cdr:y>
    </cdr:from>
    <cdr:to>
      <cdr:x>0.321</cdr:x>
      <cdr:y>0.9635</cdr:y>
    </cdr:to>
    <cdr:sp>
      <cdr:nvSpPr>
        <cdr:cNvPr id="13" name="Line 14"/>
        <cdr:cNvSpPr>
          <a:spLocks/>
        </cdr:cNvSpPr>
      </cdr:nvSpPr>
      <cdr:spPr>
        <a:xfrm flipH="1" flipV="1">
          <a:off x="1581150" y="3362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</cdr:y>
    </cdr:from>
    <cdr:to>
      <cdr:x>0.28</cdr:x>
      <cdr:y>0.05575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1162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(2001年1月=100)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0</xdr:row>
      <xdr:rowOff>0</xdr:rowOff>
    </xdr:from>
    <xdr:to>
      <xdr:col>19</xdr:col>
      <xdr:colOff>209550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7562850" y="0"/>
        <a:ext cx="5048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152400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7600950" y="3771900"/>
        <a:ext cx="49530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0.06725</cdr:y>
    </cdr:from>
    <cdr:to>
      <cdr:x>0.112</cdr:x>
      <cdr:y>0.11775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476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0.4315</cdr:x>
      <cdr:y>0.1135</cdr:y>
    </cdr:from>
    <cdr:to>
      <cdr:x>0.4315</cdr:x>
      <cdr:y>0.79975</cdr:y>
    </cdr:to>
    <cdr:sp>
      <cdr:nvSpPr>
        <cdr:cNvPr id="2" name="Line 2"/>
        <cdr:cNvSpPr>
          <a:spLocks/>
        </cdr:cNvSpPr>
      </cdr:nvSpPr>
      <cdr:spPr>
        <a:xfrm flipH="1">
          <a:off x="2085975" y="4191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0.222</cdr:y>
    </cdr:from>
    <cdr:to>
      <cdr:x>0.487</cdr:x>
      <cdr:y>0.28675</cdr:y>
    </cdr:to>
    <cdr:sp>
      <cdr:nvSpPr>
        <cdr:cNvPr id="3" name="Line 3"/>
        <cdr:cNvSpPr>
          <a:spLocks/>
        </cdr:cNvSpPr>
      </cdr:nvSpPr>
      <cdr:spPr>
        <a:xfrm flipH="1">
          <a:off x="2085975" y="828675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0.18575</cdr:y>
    </cdr:from>
    <cdr:to>
      <cdr:x>0.63325</cdr:x>
      <cdr:y>0.27925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695325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8.3％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0.06875</cdr:y>
    </cdr:from>
    <cdr:to>
      <cdr:x>0.11225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0.41225</cdr:x>
      <cdr:y>0.116</cdr:y>
    </cdr:from>
    <cdr:to>
      <cdr:x>0.41225</cdr:x>
      <cdr:y>0.7995</cdr:y>
    </cdr:to>
    <cdr:sp>
      <cdr:nvSpPr>
        <cdr:cNvPr id="2" name="Line 2"/>
        <cdr:cNvSpPr>
          <a:spLocks/>
        </cdr:cNvSpPr>
      </cdr:nvSpPr>
      <cdr:spPr>
        <a:xfrm>
          <a:off x="2000250" y="4381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0.2085</cdr:y>
    </cdr:from>
    <cdr:to>
      <cdr:x>0.40225</cdr:x>
      <cdr:y>0.25425</cdr:y>
    </cdr:to>
    <cdr:sp>
      <cdr:nvSpPr>
        <cdr:cNvPr id="3" name="Line 3"/>
        <cdr:cNvSpPr>
          <a:spLocks/>
        </cdr:cNvSpPr>
      </cdr:nvSpPr>
      <cdr:spPr>
        <a:xfrm flipV="1">
          <a:off x="1704975" y="78105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0.23025</cdr:y>
    </cdr:from>
    <cdr:to>
      <cdr:x>0.35025</cdr:x>
      <cdr:y>0.3185</cdr:y>
    </cdr:to>
    <cdr:sp>
      <cdr:nvSpPr>
        <cdr:cNvPr id="4" name="TextBox 4"/>
        <cdr:cNvSpPr txBox="1">
          <a:spLocks noChangeArrowheads="1"/>
        </cdr:cNvSpPr>
      </cdr:nvSpPr>
      <cdr:spPr>
        <a:xfrm>
          <a:off x="990600" y="8667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4.7％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0.06875</cdr:y>
    </cdr:from>
    <cdr:to>
      <cdr:x>0.11175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0.41225</cdr:x>
      <cdr:y>0.12325</cdr:y>
    </cdr:from>
    <cdr:to>
      <cdr:x>0.41225</cdr:x>
      <cdr:y>0.805</cdr:y>
    </cdr:to>
    <cdr:sp>
      <cdr:nvSpPr>
        <cdr:cNvPr id="2" name="Line 2"/>
        <cdr:cNvSpPr>
          <a:spLocks/>
        </cdr:cNvSpPr>
      </cdr:nvSpPr>
      <cdr:spPr>
        <a:xfrm>
          <a:off x="2000250" y="46672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0.41225</cdr:x>
      <cdr:y>0.175</cdr:y>
    </cdr:from>
    <cdr:to>
      <cdr:x>0.4805</cdr:x>
      <cdr:y>0.209</cdr:y>
    </cdr:to>
    <cdr:sp>
      <cdr:nvSpPr>
        <cdr:cNvPr id="3" name="Line 3"/>
        <cdr:cNvSpPr>
          <a:spLocks/>
        </cdr:cNvSpPr>
      </cdr:nvSpPr>
      <cdr:spPr>
        <a:xfrm flipH="1" flipV="1">
          <a:off x="2000250" y="657225"/>
          <a:ext cx="3333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0.1995</cdr:y>
    </cdr:from>
    <cdr:to>
      <cdr:x>0.62525</cdr:x>
      <cdr:y>0.2875</cdr:y>
    </cdr:to>
    <cdr:sp>
      <cdr:nvSpPr>
        <cdr:cNvPr id="4" name="TextBox 4"/>
        <cdr:cNvSpPr txBox="1">
          <a:spLocks noChangeArrowheads="1"/>
        </cdr:cNvSpPr>
      </cdr:nvSpPr>
      <cdr:spPr>
        <a:xfrm>
          <a:off x="2333625" y="7524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4.8％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0.0685</cdr:y>
    </cdr:from>
    <cdr:to>
      <cdr:x>0.11175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0.41125</cdr:x>
      <cdr:y>0.123</cdr:y>
    </cdr:from>
    <cdr:to>
      <cdr:x>0.41125</cdr:x>
      <cdr:y>0.8005</cdr:y>
    </cdr:to>
    <cdr:sp>
      <cdr:nvSpPr>
        <cdr:cNvPr id="2" name="Line 2"/>
        <cdr:cNvSpPr>
          <a:spLocks/>
        </cdr:cNvSpPr>
      </cdr:nvSpPr>
      <cdr:spPr>
        <a:xfrm flipH="1">
          <a:off x="2000250" y="46672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0.13875</cdr:y>
    </cdr:from>
    <cdr:to>
      <cdr:x>0.50575</cdr:x>
      <cdr:y>0.26475</cdr:y>
    </cdr:to>
    <cdr:sp>
      <cdr:nvSpPr>
        <cdr:cNvPr id="3" name="Line 3"/>
        <cdr:cNvSpPr>
          <a:spLocks/>
        </cdr:cNvSpPr>
      </cdr:nvSpPr>
      <cdr:spPr>
        <a:xfrm flipH="1" flipV="1">
          <a:off x="2038350" y="523875"/>
          <a:ext cx="428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0.50475</cdr:x>
      <cdr:y>0.2295</cdr:y>
    </cdr:from>
    <cdr:to>
      <cdr:x>0.64925</cdr:x>
      <cdr:y>0.31725</cdr:y>
    </cdr:to>
    <cdr:sp>
      <cdr:nvSpPr>
        <cdr:cNvPr id="4" name="TextBox 4"/>
        <cdr:cNvSpPr txBox="1">
          <a:spLocks noChangeArrowheads="1"/>
        </cdr:cNvSpPr>
      </cdr:nvSpPr>
      <cdr:spPr>
        <a:xfrm>
          <a:off x="2457450" y="8667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2.1％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0.06875</cdr:y>
    </cdr:from>
    <cdr:to>
      <cdr:x>0.11225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0.455</cdr:x>
      <cdr:y>0.116</cdr:y>
    </cdr:from>
    <cdr:to>
      <cdr:x>0.455</cdr:x>
      <cdr:y>0.7965</cdr:y>
    </cdr:to>
    <cdr:sp>
      <cdr:nvSpPr>
        <cdr:cNvPr id="2" name="Line 2"/>
        <cdr:cNvSpPr>
          <a:spLocks/>
        </cdr:cNvSpPr>
      </cdr:nvSpPr>
      <cdr:spPr>
        <a:xfrm>
          <a:off x="2209800" y="43815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0.169</cdr:y>
    </cdr:from>
    <cdr:to>
      <cdr:x>0.5185</cdr:x>
      <cdr:y>0.18</cdr:y>
    </cdr:to>
    <cdr:sp>
      <cdr:nvSpPr>
        <cdr:cNvPr id="3" name="Line 3"/>
        <cdr:cNvSpPr>
          <a:spLocks/>
        </cdr:cNvSpPr>
      </cdr:nvSpPr>
      <cdr:spPr>
        <a:xfrm flipH="1">
          <a:off x="2209800" y="638175"/>
          <a:ext cx="30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0.15075</cdr:y>
    </cdr:from>
    <cdr:to>
      <cdr:x>0.6635</cdr:x>
      <cdr:y>0.239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5619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14.2％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0.06875</cdr:y>
    </cdr:from>
    <cdr:to>
      <cdr:x>0.11175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0.45775</cdr:x>
      <cdr:y>0.1145</cdr:y>
    </cdr:from>
    <cdr:to>
      <cdr:x>0.45775</cdr:x>
      <cdr:y>0.7935</cdr:y>
    </cdr:to>
    <cdr:sp>
      <cdr:nvSpPr>
        <cdr:cNvPr id="2" name="Line 2"/>
        <cdr:cNvSpPr>
          <a:spLocks/>
        </cdr:cNvSpPr>
      </cdr:nvSpPr>
      <cdr:spPr>
        <a:xfrm flipH="1">
          <a:off x="2219325" y="42862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0.17025</cdr:y>
    </cdr:from>
    <cdr:to>
      <cdr:x>0.51325</cdr:x>
      <cdr:y>0.23625</cdr:y>
    </cdr:to>
    <cdr:sp>
      <cdr:nvSpPr>
        <cdr:cNvPr id="3" name="Line 3"/>
        <cdr:cNvSpPr>
          <a:spLocks/>
        </cdr:cNvSpPr>
      </cdr:nvSpPr>
      <cdr:spPr>
        <a:xfrm flipH="1">
          <a:off x="2219325" y="638175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0.13625</cdr:y>
    </cdr:from>
    <cdr:to>
      <cdr:x>0.64875</cdr:x>
      <cdr:y>0.22425</cdr:y>
    </cdr:to>
    <cdr:sp>
      <cdr:nvSpPr>
        <cdr:cNvPr id="4" name="TextBox 4"/>
        <cdr:cNvSpPr txBox="1">
          <a:spLocks noChangeArrowheads="1"/>
        </cdr:cNvSpPr>
      </cdr:nvSpPr>
      <cdr:spPr>
        <a:xfrm>
          <a:off x="2447925" y="514350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13.8％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0.0685</cdr:y>
    </cdr:from>
    <cdr:to>
      <cdr:x>0.10375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0.507</cdr:x>
      <cdr:y>0.11425</cdr:y>
    </cdr:from>
    <cdr:to>
      <cdr:x>0.507</cdr:x>
      <cdr:y>0.947</cdr:y>
    </cdr:to>
    <cdr:sp>
      <cdr:nvSpPr>
        <cdr:cNvPr id="2" name="Line 2"/>
        <cdr:cNvSpPr>
          <a:spLocks/>
        </cdr:cNvSpPr>
      </cdr:nvSpPr>
      <cdr:spPr>
        <a:xfrm flipH="1">
          <a:off x="2466975" y="4286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0.22975</cdr:y>
    </cdr:from>
    <cdr:to>
      <cdr:x>0.56975</cdr:x>
      <cdr:y>0.308</cdr:y>
    </cdr:to>
    <cdr:sp>
      <cdr:nvSpPr>
        <cdr:cNvPr id="3" name="Line 3"/>
        <cdr:cNvSpPr>
          <a:spLocks/>
        </cdr:cNvSpPr>
      </cdr:nvSpPr>
      <cdr:spPr>
        <a:xfrm flipH="1">
          <a:off x="2495550" y="866775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0.57625</cdr:x>
      <cdr:y>0.20225</cdr:y>
    </cdr:from>
    <cdr:to>
      <cdr:x>0.72075</cdr:x>
      <cdr:y>0.29</cdr:y>
    </cdr:to>
    <cdr:sp>
      <cdr:nvSpPr>
        <cdr:cNvPr id="4" name="TextBox 4"/>
        <cdr:cNvSpPr txBox="1">
          <a:spLocks noChangeArrowheads="1"/>
        </cdr:cNvSpPr>
      </cdr:nvSpPr>
      <cdr:spPr>
        <a:xfrm>
          <a:off x="2809875" y="762000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27.0％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0.06525</cdr:y>
    </cdr:from>
    <cdr:to>
      <cdr:x>0.0975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0.4315</cdr:x>
      <cdr:y>0.10975</cdr:y>
    </cdr:from>
    <cdr:to>
      <cdr:x>0.43225</cdr:x>
      <cdr:y>0.8065</cdr:y>
    </cdr:to>
    <cdr:sp>
      <cdr:nvSpPr>
        <cdr:cNvPr id="2" name="Line 2"/>
        <cdr:cNvSpPr>
          <a:spLocks/>
        </cdr:cNvSpPr>
      </cdr:nvSpPr>
      <cdr:spPr>
        <a:xfrm>
          <a:off x="2095500" y="42862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0.19425</cdr:y>
    </cdr:from>
    <cdr:to>
      <cdr:x>0.485</cdr:x>
      <cdr:y>0.25825</cdr:y>
    </cdr:to>
    <cdr:sp>
      <cdr:nvSpPr>
        <cdr:cNvPr id="3" name="Line 3"/>
        <cdr:cNvSpPr>
          <a:spLocks/>
        </cdr:cNvSpPr>
      </cdr:nvSpPr>
      <cdr:spPr>
        <a:xfrm flipH="1">
          <a:off x="2095500" y="76200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0.48325</cdr:x>
      <cdr:y>0.1555</cdr:y>
    </cdr:from>
    <cdr:to>
      <cdr:x>0.62825</cdr:x>
      <cdr:y>0.24475</cdr:y>
    </cdr:to>
    <cdr:sp>
      <cdr:nvSpPr>
        <cdr:cNvPr id="4" name="TextBox 4"/>
        <cdr:cNvSpPr txBox="1">
          <a:spLocks noChangeArrowheads="1"/>
        </cdr:cNvSpPr>
      </cdr:nvSpPr>
      <cdr:spPr>
        <a:xfrm>
          <a:off x="2343150" y="609600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8.3％</a:t>
          </a:r>
        </a:p>
      </cdr:txBody>
    </cdr:sp>
  </cdr:relSizeAnchor>
  <cdr:relSizeAnchor xmlns:cdr="http://schemas.openxmlformats.org/drawingml/2006/chartDrawing">
    <cdr:from>
      <cdr:x>0.67675</cdr:x>
      <cdr:y>0.39375</cdr:y>
    </cdr:from>
    <cdr:to>
      <cdr:x>0.908</cdr:x>
      <cdr:y>0.5625</cdr:y>
    </cdr:to>
    <cdr:sp>
      <cdr:nvSpPr>
        <cdr:cNvPr id="5" name="TextBox 5"/>
        <cdr:cNvSpPr txBox="1">
          <a:spLocks noChangeArrowheads="1"/>
        </cdr:cNvSpPr>
      </cdr:nvSpPr>
      <cdr:spPr>
        <a:xfrm>
          <a:off x="3286125" y="1552575"/>
          <a:ext cx="11239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 8.3％
分散 0.1821
（標準偏差 0.4267）
の正規分布</a:t>
          </a:r>
        </a:p>
      </cdr:txBody>
    </cdr:sp>
  </cdr:relSizeAnchor>
  <cdr:relSizeAnchor xmlns:cdr="http://schemas.openxmlformats.org/drawingml/2006/chartDrawing">
    <cdr:from>
      <cdr:x>0.605</cdr:x>
      <cdr:y>0.53475</cdr:y>
    </cdr:from>
    <cdr:to>
      <cdr:x>0.66125</cdr:x>
      <cdr:y>0.59375</cdr:y>
    </cdr:to>
    <cdr:sp>
      <cdr:nvSpPr>
        <cdr:cNvPr id="6" name="Line 6"/>
        <cdr:cNvSpPr>
          <a:spLocks/>
        </cdr:cNvSpPr>
      </cdr:nvSpPr>
      <cdr:spPr>
        <a:xfrm flipH="1">
          <a:off x="2933700" y="2105025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0.065</cdr:y>
    </cdr:from>
    <cdr:to>
      <cdr:x>0.10375</cdr:x>
      <cdr:y>0.113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0.4105</cdr:x>
      <cdr:y>0.1135</cdr:y>
    </cdr:from>
    <cdr:to>
      <cdr:x>0.4115</cdr:x>
      <cdr:y>0.807</cdr:y>
    </cdr:to>
    <cdr:sp>
      <cdr:nvSpPr>
        <cdr:cNvPr id="2" name="Line 2"/>
        <cdr:cNvSpPr>
          <a:spLocks/>
        </cdr:cNvSpPr>
      </cdr:nvSpPr>
      <cdr:spPr>
        <a:xfrm flipH="1">
          <a:off x="1990725" y="447675"/>
          <a:ext cx="9525" cy="2743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0.1275</cdr:y>
    </cdr:from>
    <cdr:to>
      <cdr:x>0.4015</cdr:x>
      <cdr:y>0.22125</cdr:y>
    </cdr:to>
    <cdr:sp>
      <cdr:nvSpPr>
        <cdr:cNvPr id="3" name="Line 3"/>
        <cdr:cNvSpPr>
          <a:spLocks/>
        </cdr:cNvSpPr>
      </cdr:nvSpPr>
      <cdr:spPr>
        <a:xfrm flipV="1">
          <a:off x="1485900" y="504825"/>
          <a:ext cx="457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0.1935</cdr:x>
      <cdr:y>0.22125</cdr:y>
    </cdr:from>
    <cdr:to>
      <cdr:x>0.33825</cdr:x>
      <cdr:y>0.31025</cdr:y>
    </cdr:to>
    <cdr:sp>
      <cdr:nvSpPr>
        <cdr:cNvPr id="4" name="TextBox 4"/>
        <cdr:cNvSpPr txBox="1">
          <a:spLocks noChangeArrowheads="1"/>
        </cdr:cNvSpPr>
      </cdr:nvSpPr>
      <cdr:spPr>
        <a:xfrm>
          <a:off x="933450" y="876300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2.1％</a:t>
          </a:r>
        </a:p>
      </cdr:txBody>
    </cdr:sp>
  </cdr:relSizeAnchor>
  <cdr:relSizeAnchor xmlns:cdr="http://schemas.openxmlformats.org/drawingml/2006/chartDrawing">
    <cdr:from>
      <cdr:x>0.53775</cdr:x>
      <cdr:y>0.46175</cdr:y>
    </cdr:from>
    <cdr:to>
      <cdr:x>0.6885</cdr:x>
      <cdr:y>0.58925</cdr:y>
    </cdr:to>
    <cdr:sp>
      <cdr:nvSpPr>
        <cdr:cNvPr id="5" name="TextBox 5"/>
        <cdr:cNvSpPr txBox="1">
          <a:spLocks noChangeArrowheads="1"/>
        </cdr:cNvSpPr>
      </cdr:nvSpPr>
      <cdr:spPr>
        <a:xfrm>
          <a:off x="2609850" y="1828800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 2.1％
分散 0.0096
の正規分布</a:t>
          </a:r>
        </a:p>
      </cdr:txBody>
    </cdr:sp>
  </cdr:relSizeAnchor>
  <cdr:relSizeAnchor xmlns:cdr="http://schemas.openxmlformats.org/drawingml/2006/chartDrawing">
    <cdr:from>
      <cdr:x>0.466</cdr:x>
      <cdr:y>0.51325</cdr:y>
    </cdr:from>
    <cdr:to>
      <cdr:x>0.5385</cdr:x>
      <cdr:y>0.5905</cdr:y>
    </cdr:to>
    <cdr:sp>
      <cdr:nvSpPr>
        <cdr:cNvPr id="6" name="Line 6"/>
        <cdr:cNvSpPr>
          <a:spLocks/>
        </cdr:cNvSpPr>
      </cdr:nvSpPr>
      <cdr:spPr>
        <a:xfrm flipH="1">
          <a:off x="2266950" y="202882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0.30275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(2001年1月=100)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0.06475</cdr:y>
    </cdr:from>
    <cdr:to>
      <cdr:x>0.092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476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0.44875</cdr:x>
      <cdr:y>0.1165</cdr:y>
    </cdr:from>
    <cdr:to>
      <cdr:x>0.44975</cdr:x>
      <cdr:y>0.9465</cdr:y>
    </cdr:to>
    <cdr:sp>
      <cdr:nvSpPr>
        <cdr:cNvPr id="2" name="Line 2"/>
        <cdr:cNvSpPr>
          <a:spLocks/>
        </cdr:cNvSpPr>
      </cdr:nvSpPr>
      <cdr:spPr>
        <a:xfrm>
          <a:off x="2181225" y="4572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0.44975</cdr:x>
      <cdr:y>0.16</cdr:y>
    </cdr:from>
    <cdr:to>
      <cdr:x>0.51325</cdr:x>
      <cdr:y>0.19525</cdr:y>
    </cdr:to>
    <cdr:sp>
      <cdr:nvSpPr>
        <cdr:cNvPr id="3" name="Line 3"/>
        <cdr:cNvSpPr>
          <a:spLocks/>
        </cdr:cNvSpPr>
      </cdr:nvSpPr>
      <cdr:spPr>
        <a:xfrm flipH="1" flipV="1">
          <a:off x="2181225" y="628650"/>
          <a:ext cx="304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0.176</cdr:y>
    </cdr:from>
    <cdr:to>
      <cdr:x>0.658</cdr:x>
      <cdr:y>0.26025</cdr:y>
    </cdr:to>
    <cdr:sp>
      <cdr:nvSpPr>
        <cdr:cNvPr id="4" name="TextBox 4"/>
        <cdr:cNvSpPr txBox="1">
          <a:spLocks noChangeArrowheads="1"/>
        </cdr:cNvSpPr>
      </cdr:nvSpPr>
      <cdr:spPr>
        <a:xfrm>
          <a:off x="2495550" y="69532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14.2％</a:t>
          </a:r>
        </a:p>
      </cdr:txBody>
    </cdr:sp>
  </cdr:relSizeAnchor>
  <cdr:relSizeAnchor xmlns:cdr="http://schemas.openxmlformats.org/drawingml/2006/chartDrawing">
    <cdr:from>
      <cdr:x>0.602</cdr:x>
      <cdr:y>0.3415</cdr:y>
    </cdr:from>
    <cdr:to>
      <cdr:x>0.75275</cdr:x>
      <cdr:y>0.469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352550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 14.2％
分散 0.0956
の正規分布</a:t>
          </a:r>
        </a:p>
      </cdr:txBody>
    </cdr:sp>
  </cdr:relSizeAnchor>
  <cdr:relSizeAnchor xmlns:cdr="http://schemas.openxmlformats.org/drawingml/2006/chartDrawing">
    <cdr:from>
      <cdr:x>0.52625</cdr:x>
      <cdr:y>0.39125</cdr:y>
    </cdr:from>
    <cdr:to>
      <cdr:x>0.602</cdr:x>
      <cdr:y>0.5155</cdr:y>
    </cdr:to>
    <cdr:sp>
      <cdr:nvSpPr>
        <cdr:cNvPr id="6" name="Line 6"/>
        <cdr:cNvSpPr>
          <a:spLocks/>
        </cdr:cNvSpPr>
      </cdr:nvSpPr>
      <cdr:spPr>
        <a:xfrm flipH="1">
          <a:off x="2552700" y="1543050"/>
          <a:ext cx="371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0.0655</cdr:y>
    </cdr:from>
    <cdr:to>
      <cdr:x>0.09225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0.412</cdr:x>
      <cdr:y>0.11625</cdr:y>
    </cdr:from>
    <cdr:to>
      <cdr:x>0.412</cdr:x>
      <cdr:y>0.951</cdr:y>
    </cdr:to>
    <cdr:sp>
      <cdr:nvSpPr>
        <cdr:cNvPr id="2" name="Line 2"/>
        <cdr:cNvSpPr>
          <a:spLocks/>
        </cdr:cNvSpPr>
      </cdr:nvSpPr>
      <cdr:spPr>
        <a:xfrm>
          <a:off x="2000250" y="45720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0.154</cdr:y>
    </cdr:from>
    <cdr:to>
      <cdr:x>0.4065</cdr:x>
      <cdr:y>0.18075</cdr:y>
    </cdr:to>
    <cdr:sp>
      <cdr:nvSpPr>
        <cdr:cNvPr id="3" name="Line 3"/>
        <cdr:cNvSpPr>
          <a:spLocks/>
        </cdr:cNvSpPr>
      </cdr:nvSpPr>
      <cdr:spPr>
        <a:xfrm flipV="1">
          <a:off x="1543050" y="609600"/>
          <a:ext cx="428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0.17125</cdr:x>
      <cdr:y>0.15475</cdr:y>
    </cdr:from>
    <cdr:to>
      <cdr:x>0.31575</cdr:x>
      <cdr:y>0.26025</cdr:y>
    </cdr:to>
    <cdr:sp>
      <cdr:nvSpPr>
        <cdr:cNvPr id="4" name="TextBox 4"/>
        <cdr:cNvSpPr txBox="1">
          <a:spLocks noChangeArrowheads="1"/>
        </cdr:cNvSpPr>
      </cdr:nvSpPr>
      <cdr:spPr>
        <a:xfrm>
          <a:off x="828675" y="609600"/>
          <a:ext cx="704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4.7％</a:t>
          </a:r>
        </a:p>
      </cdr:txBody>
    </cdr:sp>
  </cdr:relSizeAnchor>
  <cdr:relSizeAnchor xmlns:cdr="http://schemas.openxmlformats.org/drawingml/2006/chartDrawing">
    <cdr:from>
      <cdr:x>0.59825</cdr:x>
      <cdr:y>0.46</cdr:y>
    </cdr:from>
    <cdr:to>
      <cdr:x>0.74875</cdr:x>
      <cdr:y>0.587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819275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 4.7％
分散 0.0546
の正規分布</a:t>
          </a:r>
        </a:p>
      </cdr:txBody>
    </cdr:sp>
  </cdr:relSizeAnchor>
  <cdr:relSizeAnchor xmlns:cdr="http://schemas.openxmlformats.org/drawingml/2006/chartDrawing">
    <cdr:from>
      <cdr:x>0.51625</cdr:x>
      <cdr:y>0.534</cdr:y>
    </cdr:from>
    <cdr:to>
      <cdr:x>0.579</cdr:x>
      <cdr:y>0.6415</cdr:y>
    </cdr:to>
    <cdr:sp>
      <cdr:nvSpPr>
        <cdr:cNvPr id="6" name="Line 6"/>
        <cdr:cNvSpPr>
          <a:spLocks/>
        </cdr:cNvSpPr>
      </cdr:nvSpPr>
      <cdr:spPr>
        <a:xfrm flipH="1">
          <a:off x="2514600" y="2114550"/>
          <a:ext cx="304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0.065</cdr:y>
    </cdr:from>
    <cdr:to>
      <cdr:x>0.0925</cdr:x>
      <cdr:y>0.113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0.42575</cdr:x>
      <cdr:y>0.11375</cdr:y>
    </cdr:from>
    <cdr:to>
      <cdr:x>0.4275</cdr:x>
      <cdr:y>0.9475</cdr:y>
    </cdr:to>
    <cdr:sp>
      <cdr:nvSpPr>
        <cdr:cNvPr id="2" name="Line 2"/>
        <cdr:cNvSpPr>
          <a:spLocks/>
        </cdr:cNvSpPr>
      </cdr:nvSpPr>
      <cdr:spPr>
        <a:xfrm>
          <a:off x="2066925" y="447675"/>
          <a:ext cx="9525" cy="3305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0.43775</cdr:x>
      <cdr:y>0.213</cdr:y>
    </cdr:from>
    <cdr:to>
      <cdr:x>0.49125</cdr:x>
      <cdr:y>0.282</cdr:y>
    </cdr:to>
    <cdr:sp>
      <cdr:nvSpPr>
        <cdr:cNvPr id="3" name="Line 3"/>
        <cdr:cNvSpPr>
          <a:spLocks/>
        </cdr:cNvSpPr>
      </cdr:nvSpPr>
      <cdr:spPr>
        <a:xfrm flipH="1">
          <a:off x="2124075" y="838200"/>
          <a:ext cx="257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0.165</cdr:y>
    </cdr:from>
    <cdr:to>
      <cdr:x>0.589</cdr:x>
      <cdr:y>0.213</cdr:y>
    </cdr:to>
    <cdr:sp>
      <cdr:nvSpPr>
        <cdr:cNvPr id="4" name="TextBox 4"/>
        <cdr:cNvSpPr txBox="1">
          <a:spLocks noChangeArrowheads="1"/>
        </cdr:cNvSpPr>
      </cdr:nvSpPr>
      <cdr:spPr>
        <a:xfrm>
          <a:off x="2390775" y="64770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平均=0</a:t>
          </a:r>
        </a:p>
      </cdr:txBody>
    </cdr:sp>
  </cdr:relSizeAnchor>
  <cdr:relSizeAnchor xmlns:cdr="http://schemas.openxmlformats.org/drawingml/2006/chartDrawing">
    <cdr:from>
      <cdr:x>0.65625</cdr:x>
      <cdr:y>0.5475</cdr:y>
    </cdr:from>
    <cdr:to>
      <cdr:x>0.8735</cdr:x>
      <cdr:y>0.6365</cdr:y>
    </cdr:to>
    <cdr:sp>
      <cdr:nvSpPr>
        <cdr:cNvPr id="5" name="TextBox 5"/>
        <cdr:cNvSpPr txBox="1">
          <a:spLocks noChangeArrowheads="1"/>
        </cdr:cNvSpPr>
      </cdr:nvSpPr>
      <cdr:spPr>
        <a:xfrm>
          <a:off x="3190875" y="216217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標準正規分布
（平均=0, 分散=1）</a:t>
          </a:r>
        </a:p>
      </cdr:txBody>
    </cdr:sp>
  </cdr:relSizeAnchor>
  <cdr:relSizeAnchor xmlns:cdr="http://schemas.openxmlformats.org/drawingml/2006/chartDrawing">
    <cdr:from>
      <cdr:x>0.612</cdr:x>
      <cdr:y>0.6315</cdr:y>
    </cdr:from>
    <cdr:to>
      <cdr:x>0.65725</cdr:x>
      <cdr:y>0.70375</cdr:y>
    </cdr:to>
    <cdr:sp>
      <cdr:nvSpPr>
        <cdr:cNvPr id="6" name="Line 6"/>
        <cdr:cNvSpPr>
          <a:spLocks/>
        </cdr:cNvSpPr>
      </cdr:nvSpPr>
      <cdr:spPr>
        <a:xfrm flipH="1">
          <a:off x="2971800" y="2495550"/>
          <a:ext cx="2190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0.3005</cdr:y>
    </cdr:from>
    <cdr:to>
      <cdr:x>0.825</cdr:x>
      <cdr:y>0.3895</cdr:y>
    </cdr:to>
    <cdr:sp>
      <cdr:nvSpPr>
        <cdr:cNvPr id="7" name="TextBox 7"/>
        <cdr:cNvSpPr txBox="1">
          <a:spLocks noChangeArrowheads="1"/>
        </cdr:cNvSpPr>
      </cdr:nvSpPr>
      <cdr:spPr>
        <a:xfrm>
          <a:off x="2914650" y="1190625"/>
          <a:ext cx="1095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「標準化」後収益率
（</a:t>
          </a:r>
          <a:r>
            <a:rPr lang="en-US" cap="none" sz="1000" b="0" i="1" u="none" baseline="0"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-8.3%)/0.4627</a:t>
          </a:r>
        </a:p>
      </cdr:txBody>
    </cdr:sp>
  </cdr:relSizeAnchor>
  <cdr:relSizeAnchor xmlns:cdr="http://schemas.openxmlformats.org/drawingml/2006/chartDrawing">
    <cdr:from>
      <cdr:x>0.53725</cdr:x>
      <cdr:y>0.36925</cdr:y>
    </cdr:from>
    <cdr:to>
      <cdr:x>0.59</cdr:x>
      <cdr:y>0.439</cdr:y>
    </cdr:to>
    <cdr:sp>
      <cdr:nvSpPr>
        <cdr:cNvPr id="8" name="Line 8"/>
        <cdr:cNvSpPr>
          <a:spLocks/>
        </cdr:cNvSpPr>
      </cdr:nvSpPr>
      <cdr:spPr>
        <a:xfrm flipH="1">
          <a:off x="2609850" y="1457325"/>
          <a:ext cx="257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0.069</cdr:y>
    </cdr:from>
    <cdr:to>
      <cdr:x>0.10375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0.427</cdr:x>
      <cdr:y>0.12275</cdr:y>
    </cdr:from>
    <cdr:to>
      <cdr:x>0.427</cdr:x>
      <cdr:y>0.94875</cdr:y>
    </cdr:to>
    <cdr:sp>
      <cdr:nvSpPr>
        <cdr:cNvPr id="2" name="Line 2"/>
        <cdr:cNvSpPr>
          <a:spLocks/>
        </cdr:cNvSpPr>
      </cdr:nvSpPr>
      <cdr:spPr>
        <a:xfrm>
          <a:off x="2066925" y="457200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0.20425</cdr:y>
    </cdr:from>
    <cdr:to>
      <cdr:x>0.48675</cdr:x>
      <cdr:y>0.28325</cdr:y>
    </cdr:to>
    <cdr:sp>
      <cdr:nvSpPr>
        <cdr:cNvPr id="3" name="Line 3"/>
        <cdr:cNvSpPr>
          <a:spLocks/>
        </cdr:cNvSpPr>
      </cdr:nvSpPr>
      <cdr:spPr>
        <a:xfrm flipH="1">
          <a:off x="2085975" y="771525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0.16925</cdr:y>
    </cdr:from>
    <cdr:to>
      <cdr:x>0.63275</cdr:x>
      <cdr:y>0.2625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638175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9.3％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0.069</cdr:y>
    </cdr:from>
    <cdr:to>
      <cdr:x>0.11175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571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（回）</a:t>
          </a:r>
        </a:p>
      </cdr:txBody>
    </cdr:sp>
  </cdr:relSizeAnchor>
  <cdr:relSizeAnchor xmlns:cdr="http://schemas.openxmlformats.org/drawingml/2006/chartDrawing">
    <cdr:from>
      <cdr:x>0.535</cdr:x>
      <cdr:y>0.12175</cdr:y>
    </cdr:from>
    <cdr:to>
      <cdr:x>0.535</cdr:x>
      <cdr:y>0.94175</cdr:y>
    </cdr:to>
    <cdr:sp>
      <cdr:nvSpPr>
        <cdr:cNvPr id="2" name="Line 2"/>
        <cdr:cNvSpPr>
          <a:spLocks/>
        </cdr:cNvSpPr>
      </cdr:nvSpPr>
      <cdr:spPr>
        <a:xfrm>
          <a:off x="2590800" y="457200"/>
          <a:ext cx="0" cy="3105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0.535</cdr:x>
      <cdr:y>0.31325</cdr:y>
    </cdr:from>
    <cdr:to>
      <cdr:x>0.59025</cdr:x>
      <cdr:y>0.3925</cdr:y>
    </cdr:to>
    <cdr:sp>
      <cdr:nvSpPr>
        <cdr:cNvPr id="3" name="Line 3"/>
        <cdr:cNvSpPr>
          <a:spLocks/>
        </cdr:cNvSpPr>
      </cdr:nvSpPr>
      <cdr:spPr>
        <a:xfrm flipH="1">
          <a:off x="2590800" y="1181100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0.573</cdr:x>
      <cdr:y>0.2325</cdr:y>
    </cdr:from>
    <cdr:to>
      <cdr:x>0.718</cdr:x>
      <cdr:y>0.32575</cdr:y>
    </cdr:to>
    <cdr:sp>
      <cdr:nvSpPr>
        <cdr:cNvPr id="4" name="TextBox 4"/>
        <cdr:cNvSpPr txBox="1">
          <a:spLocks noChangeArrowheads="1"/>
        </cdr:cNvSpPr>
      </cdr:nvSpPr>
      <cdr:spPr>
        <a:xfrm>
          <a:off x="2781300" y="876300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平均収益率
　32.3％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666750</xdr:colOff>
      <xdr:row>1</xdr:row>
      <xdr:rowOff>38100</xdr:rowOff>
    </xdr:from>
    <xdr:to>
      <xdr:col>32</xdr:col>
      <xdr:colOff>28575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16849725" y="209550"/>
        <a:ext cx="4848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1</xdr:row>
      <xdr:rowOff>9525</xdr:rowOff>
    </xdr:from>
    <xdr:to>
      <xdr:col>40</xdr:col>
      <xdr:colOff>66675</xdr:colOff>
      <xdr:row>23</xdr:row>
      <xdr:rowOff>19050</xdr:rowOff>
    </xdr:to>
    <xdr:graphicFrame>
      <xdr:nvGraphicFramePr>
        <xdr:cNvPr id="2" name="Chart 7"/>
        <xdr:cNvGraphicFramePr/>
      </xdr:nvGraphicFramePr>
      <xdr:xfrm>
        <a:off x="22364700" y="180975"/>
        <a:ext cx="48577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24</xdr:row>
      <xdr:rowOff>0</xdr:rowOff>
    </xdr:from>
    <xdr:to>
      <xdr:col>40</xdr:col>
      <xdr:colOff>66675</xdr:colOff>
      <xdr:row>46</xdr:row>
      <xdr:rowOff>19050</xdr:rowOff>
    </xdr:to>
    <xdr:graphicFrame>
      <xdr:nvGraphicFramePr>
        <xdr:cNvPr id="3" name="Chart 8"/>
        <xdr:cNvGraphicFramePr/>
      </xdr:nvGraphicFramePr>
      <xdr:xfrm>
        <a:off x="22355175" y="4114800"/>
        <a:ext cx="4867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32</xdr:col>
      <xdr:colOff>76200</xdr:colOff>
      <xdr:row>46</xdr:row>
      <xdr:rowOff>28575</xdr:rowOff>
    </xdr:to>
    <xdr:graphicFrame>
      <xdr:nvGraphicFramePr>
        <xdr:cNvPr id="4" name="Chart 9"/>
        <xdr:cNvGraphicFramePr/>
      </xdr:nvGraphicFramePr>
      <xdr:xfrm>
        <a:off x="16868775" y="4114800"/>
        <a:ext cx="48768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0</xdr:colOff>
      <xdr:row>1</xdr:row>
      <xdr:rowOff>0</xdr:rowOff>
    </xdr:from>
    <xdr:to>
      <xdr:col>48</xdr:col>
      <xdr:colOff>57150</xdr:colOff>
      <xdr:row>23</xdr:row>
      <xdr:rowOff>9525</xdr:rowOff>
    </xdr:to>
    <xdr:graphicFrame>
      <xdr:nvGraphicFramePr>
        <xdr:cNvPr id="5" name="Chart 10"/>
        <xdr:cNvGraphicFramePr/>
      </xdr:nvGraphicFramePr>
      <xdr:xfrm>
        <a:off x="27841575" y="171450"/>
        <a:ext cx="4857750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66675</xdr:colOff>
      <xdr:row>46</xdr:row>
      <xdr:rowOff>19050</xdr:rowOff>
    </xdr:to>
    <xdr:graphicFrame>
      <xdr:nvGraphicFramePr>
        <xdr:cNvPr id="6" name="Chart 11"/>
        <xdr:cNvGraphicFramePr/>
      </xdr:nvGraphicFramePr>
      <xdr:xfrm>
        <a:off x="27841575" y="4114800"/>
        <a:ext cx="48672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0</xdr:colOff>
      <xdr:row>47</xdr:row>
      <xdr:rowOff>0</xdr:rowOff>
    </xdr:from>
    <xdr:to>
      <xdr:col>48</xdr:col>
      <xdr:colOff>76200</xdr:colOff>
      <xdr:row>69</xdr:row>
      <xdr:rowOff>28575</xdr:rowOff>
    </xdr:to>
    <xdr:graphicFrame>
      <xdr:nvGraphicFramePr>
        <xdr:cNvPr id="7" name="Chart 12"/>
        <xdr:cNvGraphicFramePr/>
      </xdr:nvGraphicFramePr>
      <xdr:xfrm>
        <a:off x="27841575" y="8058150"/>
        <a:ext cx="4876800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61</xdr:col>
      <xdr:colOff>0</xdr:colOff>
      <xdr:row>1</xdr:row>
      <xdr:rowOff>0</xdr:rowOff>
    </xdr:from>
    <xdr:to>
      <xdr:col>68</xdr:col>
      <xdr:colOff>57150</xdr:colOff>
      <xdr:row>24</xdr:row>
      <xdr:rowOff>9525</xdr:rowOff>
    </xdr:to>
    <xdr:graphicFrame>
      <xdr:nvGraphicFramePr>
        <xdr:cNvPr id="8" name="Chart 13"/>
        <xdr:cNvGraphicFramePr/>
      </xdr:nvGraphicFramePr>
      <xdr:xfrm>
        <a:off x="41681400" y="171450"/>
        <a:ext cx="4857750" cy="3952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66675</xdr:colOff>
      <xdr:row>48</xdr:row>
      <xdr:rowOff>19050</xdr:rowOff>
    </xdr:to>
    <xdr:graphicFrame>
      <xdr:nvGraphicFramePr>
        <xdr:cNvPr id="9" name="Chart 15"/>
        <xdr:cNvGraphicFramePr/>
      </xdr:nvGraphicFramePr>
      <xdr:xfrm>
        <a:off x="41681400" y="4286250"/>
        <a:ext cx="4867275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69</xdr:col>
      <xdr:colOff>0</xdr:colOff>
      <xdr:row>1</xdr:row>
      <xdr:rowOff>0</xdr:rowOff>
    </xdr:from>
    <xdr:to>
      <xdr:col>76</xdr:col>
      <xdr:colOff>66675</xdr:colOff>
      <xdr:row>24</xdr:row>
      <xdr:rowOff>19050</xdr:rowOff>
    </xdr:to>
    <xdr:graphicFrame>
      <xdr:nvGraphicFramePr>
        <xdr:cNvPr id="10" name="Chart 16"/>
        <xdr:cNvGraphicFramePr/>
      </xdr:nvGraphicFramePr>
      <xdr:xfrm>
        <a:off x="47167800" y="171450"/>
        <a:ext cx="4867275" cy="3962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69</xdr:col>
      <xdr:colOff>0</xdr:colOff>
      <xdr:row>25</xdr:row>
      <xdr:rowOff>0</xdr:rowOff>
    </xdr:from>
    <xdr:to>
      <xdr:col>76</xdr:col>
      <xdr:colOff>76200</xdr:colOff>
      <xdr:row>48</xdr:row>
      <xdr:rowOff>28575</xdr:rowOff>
    </xdr:to>
    <xdr:graphicFrame>
      <xdr:nvGraphicFramePr>
        <xdr:cNvPr id="11" name="Chart 17"/>
        <xdr:cNvGraphicFramePr/>
      </xdr:nvGraphicFramePr>
      <xdr:xfrm>
        <a:off x="47167800" y="4286250"/>
        <a:ext cx="4876800" cy="3971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87</xdr:col>
      <xdr:colOff>0</xdr:colOff>
      <xdr:row>3</xdr:row>
      <xdr:rowOff>0</xdr:rowOff>
    </xdr:from>
    <xdr:to>
      <xdr:col>94</xdr:col>
      <xdr:colOff>66675</xdr:colOff>
      <xdr:row>26</xdr:row>
      <xdr:rowOff>19050</xdr:rowOff>
    </xdr:to>
    <xdr:graphicFrame>
      <xdr:nvGraphicFramePr>
        <xdr:cNvPr id="12" name="Chart 19"/>
        <xdr:cNvGraphicFramePr/>
      </xdr:nvGraphicFramePr>
      <xdr:xfrm>
        <a:off x="59397900" y="514350"/>
        <a:ext cx="4867275" cy="396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0</xdr:colOff>
      <xdr:row>49</xdr:row>
      <xdr:rowOff>0</xdr:rowOff>
    </xdr:from>
    <xdr:to>
      <xdr:col>32</xdr:col>
      <xdr:colOff>57150</xdr:colOff>
      <xdr:row>71</xdr:row>
      <xdr:rowOff>9525</xdr:rowOff>
    </xdr:to>
    <xdr:graphicFrame>
      <xdr:nvGraphicFramePr>
        <xdr:cNvPr id="13" name="Chart 20"/>
        <xdr:cNvGraphicFramePr/>
      </xdr:nvGraphicFramePr>
      <xdr:xfrm>
        <a:off x="16868775" y="8401050"/>
        <a:ext cx="4857750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0</xdr:colOff>
      <xdr:row>72</xdr:row>
      <xdr:rowOff>0</xdr:rowOff>
    </xdr:from>
    <xdr:to>
      <xdr:col>32</xdr:col>
      <xdr:colOff>57150</xdr:colOff>
      <xdr:row>94</xdr:row>
      <xdr:rowOff>9525</xdr:rowOff>
    </xdr:to>
    <xdr:graphicFrame>
      <xdr:nvGraphicFramePr>
        <xdr:cNvPr id="14" name="Chart 21"/>
        <xdr:cNvGraphicFramePr/>
      </xdr:nvGraphicFramePr>
      <xdr:xfrm>
        <a:off x="16868775" y="12344400"/>
        <a:ext cx="4857750" cy="3781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</cdr:y>
    </cdr:from>
    <cdr:to>
      <cdr:x>0.302</cdr:x>
      <cdr:y>0.0555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1162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(2001年1月=100)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0.0285</cdr:y>
    </cdr:from>
    <cdr:to>
      <cdr:x>0.6265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"/>
          <a:ext cx="2695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（3ヶ月保有後売却した場合の投資収益率、年率）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</cdr:y>
    </cdr:from>
    <cdr:to>
      <cdr:x>0.62325</cdr:x>
      <cdr:y>0.04825</cdr:y>
    </cdr:to>
    <cdr:sp>
      <cdr:nvSpPr>
        <cdr:cNvPr id="1" name="TextBox 2"/>
        <cdr:cNvSpPr txBox="1">
          <a:spLocks noChangeArrowheads="1"/>
        </cdr:cNvSpPr>
      </cdr:nvSpPr>
      <cdr:spPr>
        <a:xfrm>
          <a:off x="428625" y="0"/>
          <a:ext cx="2695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（3ヶ月保有後売却した場合の投資収益率、年率）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</cdr:y>
    </cdr:from>
    <cdr:to>
      <cdr:x>0.624</cdr:x>
      <cdr:y>0.04825</cdr:y>
    </cdr:to>
    <cdr:sp>
      <cdr:nvSpPr>
        <cdr:cNvPr id="1" name="TextBox 2"/>
        <cdr:cNvSpPr txBox="1">
          <a:spLocks noChangeArrowheads="1"/>
        </cdr:cNvSpPr>
      </cdr:nvSpPr>
      <cdr:spPr>
        <a:xfrm>
          <a:off x="438150" y="0"/>
          <a:ext cx="2695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（3ヶ月保有後売却した場合の投資収益率、年率）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</cdr:y>
    </cdr:from>
    <cdr:to>
      <cdr:x>0.62125</cdr:x>
      <cdr:y>0.048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2695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（3ヶ月保有後売却した場合の投資収益率、年率）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</cdr:y>
    </cdr:from>
    <cdr:to>
      <cdr:x>0.2795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(2001年1月=100)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7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vmlDrawing" Target="../drawings/vmlDrawing3.vm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G38" sqref="G38"/>
    </sheetView>
  </sheetViews>
  <sheetFormatPr defaultColWidth="9.00390625" defaultRowHeight="13.5"/>
  <cols>
    <col min="1" max="1" width="7.00390625" style="0" customWidth="1"/>
    <col min="2" max="2" width="2.75390625" style="0" customWidth="1"/>
    <col min="3" max="3" width="9.00390625" style="2" customWidth="1"/>
    <col min="7" max="7" width="13.00390625" style="0" bestFit="1" customWidth="1"/>
    <col min="8" max="8" width="19.125" style="0" customWidth="1"/>
  </cols>
  <sheetData>
    <row r="1" ht="13.5">
      <c r="C1" s="2" t="s">
        <v>2</v>
      </c>
    </row>
    <row r="2" spans="1:5" ht="13.5">
      <c r="A2" s="78"/>
      <c r="B2" s="80"/>
      <c r="C2" s="88" t="s">
        <v>129</v>
      </c>
      <c r="D2" s="79" t="s">
        <v>634</v>
      </c>
      <c r="E2" s="80" t="s">
        <v>635</v>
      </c>
    </row>
    <row r="3" spans="1:5" ht="15" customHeight="1">
      <c r="A3" s="78"/>
      <c r="B3" s="80"/>
      <c r="C3" s="81" t="s">
        <v>143</v>
      </c>
      <c r="D3" s="79"/>
      <c r="E3" s="80"/>
    </row>
    <row r="4" spans="1:9" ht="15" customHeight="1">
      <c r="A4" s="77">
        <f>'基本統計・相関'!M4</f>
        <v>1995</v>
      </c>
      <c r="B4" s="85">
        <f>'基本統計・相関'!N4</f>
        <v>1</v>
      </c>
      <c r="C4" s="82">
        <f>'基本統計・相関'!O4</f>
        <v>-0.34046722581669</v>
      </c>
      <c r="D4" s="89"/>
      <c r="E4" s="90"/>
      <c r="G4" s="9" t="s">
        <v>146</v>
      </c>
      <c r="H4" s="10" t="s">
        <v>151</v>
      </c>
      <c r="I4" s="95"/>
    </row>
    <row r="5" spans="1:9" ht="15" customHeight="1">
      <c r="A5" s="75">
        <f>'基本統計・相関'!M5</f>
        <v>1995</v>
      </c>
      <c r="B5" s="86">
        <f>'基本統計・相関'!N5</f>
        <v>2</v>
      </c>
      <c r="C5" s="83">
        <f>'基本統計・相関'!O5</f>
        <v>-0.3286005008124411</v>
      </c>
      <c r="D5" s="89"/>
      <c r="E5" s="90"/>
      <c r="G5" s="9" t="s">
        <v>199</v>
      </c>
      <c r="H5" s="10"/>
      <c r="I5" s="96"/>
    </row>
    <row r="6" spans="1:9" ht="15" customHeight="1">
      <c r="A6" s="75">
        <f>'基本統計・相関'!M6</f>
        <v>1995</v>
      </c>
      <c r="B6" s="86">
        <f>'基本統計・相関'!N6</f>
        <v>3</v>
      </c>
      <c r="C6" s="83">
        <f>'基本統計・相関'!O6</f>
        <v>-0.34544426442172715</v>
      </c>
      <c r="D6" s="91"/>
      <c r="E6" s="92"/>
      <c r="G6" s="9" t="s">
        <v>4</v>
      </c>
      <c r="H6" s="9"/>
      <c r="I6" s="96"/>
    </row>
    <row r="7" spans="1:9" ht="15" customHeight="1">
      <c r="A7" s="75">
        <f>'基本統計・相関'!M7</f>
        <v>1995</v>
      </c>
      <c r="B7" s="86">
        <f>'基本統計・相関'!N7</f>
        <v>4</v>
      </c>
      <c r="C7" s="83">
        <f>'基本統計・相関'!O7</f>
        <v>-0.03040143920252869</v>
      </c>
      <c r="D7" s="91"/>
      <c r="E7" s="92"/>
      <c r="G7" s="9" t="s">
        <v>144</v>
      </c>
      <c r="H7" s="9"/>
      <c r="I7" s="96"/>
    </row>
    <row r="8" spans="1:9" ht="15" customHeight="1">
      <c r="A8" s="75">
        <f>'基本統計・相関'!M8</f>
        <v>1995</v>
      </c>
      <c r="B8" s="86">
        <f>'基本統計・相関'!N8</f>
        <v>5</v>
      </c>
      <c r="C8" s="83">
        <f>'基本統計・相関'!O8</f>
        <v>0.897309790558378</v>
      </c>
      <c r="D8" s="91"/>
      <c r="E8" s="92"/>
      <c r="G8" s="9" t="s">
        <v>145</v>
      </c>
      <c r="H8" s="9"/>
      <c r="I8" s="97"/>
    </row>
    <row r="9" spans="1:9" ht="15" customHeight="1">
      <c r="A9" s="75">
        <f>'基本統計・相関'!M9</f>
        <v>1995</v>
      </c>
      <c r="B9" s="86">
        <f>'基本統計・相関'!N9</f>
        <v>6</v>
      </c>
      <c r="C9" s="83">
        <f>'基本統計・相関'!O9</f>
        <v>1.318055071871099</v>
      </c>
      <c r="D9" s="91"/>
      <c r="E9" s="92"/>
      <c r="G9" s="9" t="s">
        <v>147</v>
      </c>
      <c r="H9" s="9"/>
      <c r="I9" s="97"/>
    </row>
    <row r="10" spans="1:9" ht="15" customHeight="1">
      <c r="A10" s="75">
        <f>'基本統計・相関'!M10</f>
        <v>1995</v>
      </c>
      <c r="B10" s="86">
        <f>'基本統計・相関'!N10</f>
        <v>7</v>
      </c>
      <c r="C10" s="83">
        <f>'基本統計・相関'!O10</f>
        <v>0.2557654860328429</v>
      </c>
      <c r="D10" s="91"/>
      <c r="E10" s="92"/>
      <c r="G10" s="9" t="s">
        <v>148</v>
      </c>
      <c r="H10" s="9"/>
      <c r="I10" s="97"/>
    </row>
    <row r="11" spans="1:9" ht="13.5">
      <c r="A11" s="75">
        <f>'基本統計・相関'!M11</f>
        <v>1995</v>
      </c>
      <c r="B11" s="86">
        <f>'基本統計・相関'!N11</f>
        <v>8</v>
      </c>
      <c r="C11" s="83">
        <f>'基本統計・相関'!O11</f>
        <v>0.1458342377749129</v>
      </c>
      <c r="D11" s="91"/>
      <c r="E11" s="92"/>
      <c r="G11" s="9" t="s">
        <v>149</v>
      </c>
      <c r="H11" s="9"/>
      <c r="I11" s="97"/>
    </row>
    <row r="12" spans="1:9" ht="13.5">
      <c r="A12" s="75">
        <f>'基本統計・相関'!M12</f>
        <v>1995</v>
      </c>
      <c r="B12" s="86">
        <f>'基本統計・相関'!N12</f>
        <v>9</v>
      </c>
      <c r="C12" s="83">
        <f>'基本統計・相関'!O12</f>
        <v>0.5133890882791758</v>
      </c>
      <c r="D12" s="91"/>
      <c r="E12" s="92"/>
      <c r="G12" s="9" t="s">
        <v>150</v>
      </c>
      <c r="H12" s="9"/>
      <c r="I12" s="97"/>
    </row>
    <row r="13" spans="1:5" ht="13.5">
      <c r="A13" s="75">
        <f>'基本統計・相関'!M13</f>
        <v>1995</v>
      </c>
      <c r="B13" s="86">
        <f>'基本統計・相関'!N13</f>
        <v>10</v>
      </c>
      <c r="C13" s="83">
        <f>'基本統計・相関'!O13</f>
        <v>0.9314415542840206</v>
      </c>
      <c r="D13" s="91"/>
      <c r="E13" s="92"/>
    </row>
    <row r="14" spans="1:5" ht="13.5">
      <c r="A14" s="75">
        <f>'基本統計・相関'!M14</f>
        <v>1995</v>
      </c>
      <c r="B14" s="86">
        <f>'基本統計・相関'!N14</f>
        <v>11</v>
      </c>
      <c r="C14" s="83">
        <f>'基本統計・相関'!O14</f>
        <v>0.32888520684837697</v>
      </c>
      <c r="D14" s="91"/>
      <c r="E14" s="92"/>
    </row>
    <row r="15" spans="1:5" ht="13.5">
      <c r="A15" s="75">
        <f>'基本統計・相関'!M15</f>
        <v>1995</v>
      </c>
      <c r="B15" s="86">
        <f>'基本統計・相関'!N15</f>
        <v>12</v>
      </c>
      <c r="C15" s="83">
        <f>'基本統計・相関'!O15</f>
        <v>0.34766311812302875</v>
      </c>
      <c r="D15" s="91"/>
      <c r="E15" s="92"/>
    </row>
    <row r="16" spans="1:5" ht="13.5">
      <c r="A16" s="75">
        <f>'基本統計・相関'!M16</f>
        <v>1996</v>
      </c>
      <c r="B16" s="86">
        <f>'基本統計・相関'!N16</f>
        <v>1</v>
      </c>
      <c r="C16" s="83">
        <f>'基本統計・相関'!O16</f>
        <v>0.25785849521725</v>
      </c>
      <c r="D16" s="91"/>
      <c r="E16" s="92"/>
    </row>
    <row r="17" spans="1:5" ht="13.5">
      <c r="A17" s="75">
        <f>'基本統計・相関'!M17</f>
        <v>1996</v>
      </c>
      <c r="B17" s="86">
        <f>'基本統計・相関'!N17</f>
        <v>2</v>
      </c>
      <c r="C17" s="83">
        <f>'基本統計・相関'!O17</f>
        <v>0.4166169285167116</v>
      </c>
      <c r="D17" s="91"/>
      <c r="E17" s="92"/>
    </row>
    <row r="18" spans="1:5" ht="13.5">
      <c r="A18" s="75">
        <f>'基本統計・相関'!M18</f>
        <v>1996</v>
      </c>
      <c r="B18" s="86">
        <f>'基本統計・相関'!N18</f>
        <v>3</v>
      </c>
      <c r="C18" s="83">
        <f>'基本統計・相関'!O18</f>
        <v>0.2271327054549941</v>
      </c>
      <c r="D18" s="91"/>
      <c r="E18" s="92"/>
    </row>
    <row r="19" spans="1:5" ht="13.5">
      <c r="A19" s="75">
        <f>'基本統計・相関'!M19</f>
        <v>1996</v>
      </c>
      <c r="B19" s="86">
        <f>'基本統計・相関'!N19</f>
        <v>4</v>
      </c>
      <c r="C19" s="83">
        <f>'基本統計・相関'!O19</f>
        <v>-0.2231615078377065</v>
      </c>
      <c r="D19" s="91"/>
      <c r="E19" s="92"/>
    </row>
    <row r="20" spans="1:5" ht="13.5">
      <c r="A20" s="75">
        <f>'基本統計・相関'!M20</f>
        <v>1996</v>
      </c>
      <c r="B20" s="86">
        <f>'基本統計・相関'!N20</f>
        <v>5</v>
      </c>
      <c r="C20" s="83">
        <f>'基本統計・相関'!O20</f>
        <v>-0.28824806280032933</v>
      </c>
      <c r="D20" s="91"/>
      <c r="E20" s="92"/>
    </row>
    <row r="21" spans="1:5" ht="13.5">
      <c r="A21" s="75">
        <f>'基本統計・相関'!M21</f>
        <v>1996</v>
      </c>
      <c r="B21" s="86">
        <f>'基本統計・相関'!N21</f>
        <v>6</v>
      </c>
      <c r="C21" s="83">
        <f>'基本統計・相関'!O21</f>
        <v>-0.1620804173105589</v>
      </c>
      <c r="D21" s="91"/>
      <c r="E21" s="92"/>
    </row>
    <row r="22" spans="1:5" ht="13.5">
      <c r="A22" s="75">
        <f>'基本統計・相関'!M22</f>
        <v>1996</v>
      </c>
      <c r="B22" s="86">
        <f>'基本統計・相関'!N22</f>
        <v>7</v>
      </c>
      <c r="C22" s="83">
        <f>'基本統計・相関'!O22</f>
        <v>-0.04297051966120702</v>
      </c>
      <c r="D22" s="91"/>
      <c r="E22" s="92"/>
    </row>
    <row r="23" spans="1:5" ht="13.5">
      <c r="A23" s="75">
        <f>'基本統計・相関'!M23</f>
        <v>1996</v>
      </c>
      <c r="B23" s="86">
        <f>'基本統計・相関'!N23</f>
        <v>8</v>
      </c>
      <c r="C23" s="83">
        <f>'基本統計・相関'!O23</f>
        <v>0.18033155897825615</v>
      </c>
      <c r="D23" s="91"/>
      <c r="E23" s="92"/>
    </row>
    <row r="24" spans="1:5" ht="13.5">
      <c r="A24" s="75">
        <f>'基本統計・相関'!M24</f>
        <v>1996</v>
      </c>
      <c r="B24" s="86">
        <f>'基本統計・相関'!N24</f>
        <v>9</v>
      </c>
      <c r="C24" s="83">
        <f>'基本統計・相関'!O24</f>
        <v>-0.34921488879545637</v>
      </c>
      <c r="D24" s="91"/>
      <c r="E24" s="92"/>
    </row>
    <row r="25" spans="1:5" ht="13.5">
      <c r="A25" s="75">
        <f>'基本統計・相関'!M25</f>
        <v>1996</v>
      </c>
      <c r="B25" s="86">
        <f>'基本統計・相関'!N25</f>
        <v>10</v>
      </c>
      <c r="C25" s="83">
        <f>'基本統計・相関'!O25</f>
        <v>-0.35665203414456337</v>
      </c>
      <c r="D25" s="91"/>
      <c r="E25" s="92"/>
    </row>
    <row r="26" spans="1:5" ht="13.5">
      <c r="A26" s="75">
        <f>'基本統計・相関'!M26</f>
        <v>1996</v>
      </c>
      <c r="B26" s="86">
        <f>'基本統計・相関'!N26</f>
        <v>11</v>
      </c>
      <c r="C26" s="83">
        <f>'基本統計・相関'!O26</f>
        <v>-0.39260603483759493</v>
      </c>
      <c r="D26" s="91"/>
      <c r="E26" s="92"/>
    </row>
    <row r="27" spans="1:5" ht="13.5">
      <c r="A27" s="75">
        <f>'基本統計・相関'!M27</f>
        <v>1996</v>
      </c>
      <c r="B27" s="86">
        <f>'基本統計・相関'!N27</f>
        <v>12</v>
      </c>
      <c r="C27" s="83">
        <f>'基本統計・相関'!O27</f>
        <v>-0.25238917773671266</v>
      </c>
      <c r="D27" s="91"/>
      <c r="E27" s="92"/>
    </row>
    <row r="28" spans="1:5" ht="13.5">
      <c r="A28" s="75">
        <f>'基本統計・相関'!M28</f>
        <v>1997</v>
      </c>
      <c r="B28" s="86">
        <f>'基本統計・相関'!N28</f>
        <v>1</v>
      </c>
      <c r="C28" s="83">
        <f>'基本統計・相関'!O28</f>
        <v>0.191587400977969</v>
      </c>
      <c r="D28" s="91"/>
      <c r="E28" s="92"/>
    </row>
    <row r="29" spans="1:5" ht="13.5">
      <c r="A29" s="75">
        <f>'基本統計・相関'!M29</f>
        <v>1997</v>
      </c>
      <c r="B29" s="86">
        <f>'基本統計・相関'!N29</f>
        <v>2</v>
      </c>
      <c r="C29" s="83">
        <f>'基本統計・相関'!O29</f>
        <v>0.36790335373120575</v>
      </c>
      <c r="D29" s="91"/>
      <c r="E29" s="92"/>
    </row>
    <row r="30" spans="1:5" ht="13.5">
      <c r="A30" s="75">
        <f>'基本統計・相関'!M30</f>
        <v>1997</v>
      </c>
      <c r="B30" s="86">
        <f>'基本統計・相関'!N30</f>
        <v>3</v>
      </c>
      <c r="C30" s="83">
        <f>'基本統計・相関'!O30</f>
        <v>0.7158091522768371</v>
      </c>
      <c r="D30" s="91"/>
      <c r="E30" s="92"/>
    </row>
    <row r="31" spans="1:5" ht="13.5">
      <c r="A31" s="75">
        <f>'基本統計・相関'!M31</f>
        <v>1997</v>
      </c>
      <c r="B31" s="86">
        <f>'基本統計・相関'!N31</f>
        <v>4</v>
      </c>
      <c r="C31" s="83">
        <f>'基本統計・相関'!O31</f>
        <v>0.27026693070300056</v>
      </c>
      <c r="D31" s="91"/>
      <c r="E31" s="92"/>
    </row>
    <row r="32" spans="1:5" ht="13.5">
      <c r="A32" s="75">
        <f>'基本統計・相関'!M32</f>
        <v>1997</v>
      </c>
      <c r="B32" s="86">
        <f>'基本統計・相関'!N32</f>
        <v>5</v>
      </c>
      <c r="C32" s="83">
        <f>'基本統計・相関'!O32</f>
        <v>-0.319222930720505</v>
      </c>
      <c r="D32" s="91"/>
      <c r="E32" s="92"/>
    </row>
    <row r="33" spans="1:5" ht="13.5">
      <c r="A33" s="75">
        <f>'基本統計・相関'!M33</f>
        <v>1997</v>
      </c>
      <c r="B33" s="86">
        <f>'基本統計・相関'!N33</f>
        <v>6</v>
      </c>
      <c r="C33" s="83">
        <f>'基本統計・相関'!O33</f>
        <v>-0.4320215235924749</v>
      </c>
      <c r="D33" s="91"/>
      <c r="E33" s="92"/>
    </row>
    <row r="34" spans="1:5" ht="13.5">
      <c r="A34" s="75">
        <f>'基本統計・相関'!M34</f>
        <v>1997</v>
      </c>
      <c r="B34" s="86">
        <f>'基本統計・相関'!N34</f>
        <v>7</v>
      </c>
      <c r="C34" s="83">
        <f>'基本統計・相関'!O34</f>
        <v>-0.570527118707852</v>
      </c>
      <c r="D34" s="91"/>
      <c r="E34" s="92"/>
    </row>
    <row r="35" spans="1:5" ht="13.5">
      <c r="A35" s="75">
        <f>'基本統計・相関'!M35</f>
        <v>1997</v>
      </c>
      <c r="B35" s="86">
        <f>'基本統計・相関'!N35</f>
        <v>8</v>
      </c>
      <c r="C35" s="83">
        <f>'基本統計・相関'!O35</f>
        <v>-0.3063643719092989</v>
      </c>
      <c r="D35" s="91"/>
      <c r="E35" s="92"/>
    </row>
    <row r="36" spans="1:5" ht="13.5">
      <c r="A36" s="75">
        <f>'基本統計・相関'!M36</f>
        <v>1997</v>
      </c>
      <c r="B36" s="86">
        <f>'基本統計・相関'!N36</f>
        <v>9</v>
      </c>
      <c r="C36" s="83">
        <f>'基本統計・相関'!O36</f>
        <v>-0.47051250183547155</v>
      </c>
      <c r="D36" s="91"/>
      <c r="E36" s="92"/>
    </row>
    <row r="37" spans="1:5" ht="13.5">
      <c r="A37" s="75">
        <f>'基本統計・相関'!M37</f>
        <v>1997</v>
      </c>
      <c r="B37" s="86">
        <f>'基本統計・相関'!N37</f>
        <v>10</v>
      </c>
      <c r="C37" s="83">
        <f>'基本統計・相関'!O37</f>
        <v>0.04184165346143276</v>
      </c>
      <c r="D37" s="91"/>
      <c r="E37" s="92"/>
    </row>
    <row r="38" spans="1:5" ht="13.5">
      <c r="A38" s="75">
        <f>'基本統計・相関'!M38</f>
        <v>1997</v>
      </c>
      <c r="B38" s="86">
        <f>'基本統計・相関'!N38</f>
        <v>11</v>
      </c>
      <c r="C38" s="83">
        <f>'基本統計・相関'!O38</f>
        <v>0.04781843446949274</v>
      </c>
      <c r="D38" s="91"/>
      <c r="E38" s="92"/>
    </row>
    <row r="39" spans="1:5" ht="13.5">
      <c r="A39" s="75">
        <f>'基本統計・相関'!M39</f>
        <v>1997</v>
      </c>
      <c r="B39" s="86">
        <f>'基本統計・相関'!N39</f>
        <v>12</v>
      </c>
      <c r="C39" s="83">
        <f>'基本統計・相関'!O39</f>
        <v>0.376319570647905</v>
      </c>
      <c r="D39" s="91"/>
      <c r="E39" s="92"/>
    </row>
    <row r="40" spans="1:5" ht="13.5">
      <c r="A40" s="75">
        <f>'基本統計・相関'!M40</f>
        <v>1998</v>
      </c>
      <c r="B40" s="86">
        <f>'基本統計・相関'!N40</f>
        <v>1</v>
      </c>
      <c r="C40" s="83">
        <f>'基本統計・相関'!O40</f>
        <v>-0.21715140593125792</v>
      </c>
      <c r="D40" s="91"/>
      <c r="E40" s="92"/>
    </row>
    <row r="41" spans="1:5" ht="13.5">
      <c r="A41" s="75">
        <f>'基本統計・相関'!M41</f>
        <v>1998</v>
      </c>
      <c r="B41" s="86">
        <f>'基本統計・相関'!N41</f>
        <v>2</v>
      </c>
      <c r="C41" s="83">
        <f>'基本統計・相関'!O41</f>
        <v>-0.2486303938664851</v>
      </c>
      <c r="D41" s="91"/>
      <c r="E41" s="92"/>
    </row>
    <row r="42" spans="1:5" ht="13.5">
      <c r="A42" s="75">
        <f>'基本統計・相関'!M42</f>
        <v>1998</v>
      </c>
      <c r="B42" s="86">
        <f>'基本統計・相関'!N42</f>
        <v>3</v>
      </c>
      <c r="C42" s="83">
        <f>'基本統計・相関'!O42</f>
        <v>-0.1582961539041675</v>
      </c>
      <c r="D42" s="91"/>
      <c r="E42" s="92"/>
    </row>
    <row r="43" spans="1:5" ht="13.5">
      <c r="A43" s="75">
        <f>'基本統計・相関'!M43</f>
        <v>1998</v>
      </c>
      <c r="B43" s="86">
        <f>'基本統計・相関'!N43</f>
        <v>4</v>
      </c>
      <c r="C43" s="83">
        <f>'基本統計・相関'!O43</f>
        <v>0.2024289083941575</v>
      </c>
      <c r="D43" s="91"/>
      <c r="E43" s="92"/>
    </row>
    <row r="44" spans="1:5" ht="13.5">
      <c r="A44" s="75">
        <f>'基本統計・相関'!M44</f>
        <v>1998</v>
      </c>
      <c r="B44" s="86">
        <f>'基本統計・相関'!N44</f>
        <v>5</v>
      </c>
      <c r="C44" s="83">
        <f>'基本統計・相関'!O44</f>
        <v>-0.3431203547891587</v>
      </c>
      <c r="D44" s="91"/>
      <c r="E44" s="92"/>
    </row>
    <row r="45" spans="1:5" ht="13.5">
      <c r="A45" s="75">
        <f>'基本統計・相関'!M45</f>
        <v>1998</v>
      </c>
      <c r="B45" s="86">
        <f>'基本統計・相関'!N45</f>
        <v>6</v>
      </c>
      <c r="C45" s="83">
        <f>'基本統計・相関'!O45</f>
        <v>-0.48560811612052834</v>
      </c>
      <c r="D45" s="91"/>
      <c r="E45" s="92"/>
    </row>
    <row r="46" spans="1:5" ht="13.5">
      <c r="A46" s="75">
        <f>'基本統計・相関'!M46</f>
        <v>1998</v>
      </c>
      <c r="B46" s="86">
        <f>'基本統計・相関'!N46</f>
        <v>7</v>
      </c>
      <c r="C46" s="83">
        <f>'基本統計・相関'!O46</f>
        <v>-0.529596991689755</v>
      </c>
      <c r="D46" s="91"/>
      <c r="E46" s="92"/>
    </row>
    <row r="47" spans="1:5" ht="13.5">
      <c r="A47" s="75">
        <f>'基本統計・相関'!M47</f>
        <v>1998</v>
      </c>
      <c r="B47" s="86">
        <f>'基本統計・相関'!N47</f>
        <v>8</v>
      </c>
      <c r="C47" s="83">
        <f>'基本統計・相関'!O47</f>
        <v>0.23878338424135204</v>
      </c>
      <c r="D47" s="91"/>
      <c r="E47" s="92"/>
    </row>
    <row r="48" spans="1:5" ht="13.5">
      <c r="A48" s="75">
        <f>'基本統計・相関'!M48</f>
        <v>1998</v>
      </c>
      <c r="B48" s="86">
        <f>'基本統計・相関'!N48</f>
        <v>9</v>
      </c>
      <c r="C48" s="83">
        <f>'基本統計・相関'!O48</f>
        <v>0.13649968071014196</v>
      </c>
      <c r="D48" s="91"/>
      <c r="E48" s="92"/>
    </row>
    <row r="49" spans="1:5" ht="13.5">
      <c r="A49" s="75">
        <f>'基本統計・相関'!M49</f>
        <v>1998</v>
      </c>
      <c r="B49" s="86">
        <f>'基本統計・相関'!N49</f>
        <v>10</v>
      </c>
      <c r="C49" s="83">
        <f>'基本統計・相関'!O49</f>
        <v>0.3054664416498225</v>
      </c>
      <c r="D49" s="91"/>
      <c r="E49" s="92"/>
    </row>
    <row r="50" spans="1:5" ht="13.5">
      <c r="A50" s="75">
        <f>'基本統計・相関'!M50</f>
        <v>1998</v>
      </c>
      <c r="B50" s="86">
        <f>'基本統計・相関'!N50</f>
        <v>11</v>
      </c>
      <c r="C50" s="83">
        <f>'基本統計・相関'!O50</f>
        <v>-0.13166755440276035</v>
      </c>
      <c r="D50" s="91"/>
      <c r="E50" s="92"/>
    </row>
    <row r="51" spans="1:5" ht="13.5">
      <c r="A51" s="75">
        <f>'基本統計・相関'!M51</f>
        <v>1998</v>
      </c>
      <c r="B51" s="86">
        <f>'基本統計・相関'!N51</f>
        <v>12</v>
      </c>
      <c r="C51" s="83">
        <f>'基本統計・相関'!O51</f>
        <v>0.7132864429659924</v>
      </c>
      <c r="D51" s="91"/>
      <c r="E51" s="92"/>
    </row>
    <row r="52" spans="1:5" ht="13.5">
      <c r="A52" s="75">
        <f>'基本統計・相関'!M52</f>
        <v>1999</v>
      </c>
      <c r="B52" s="86">
        <f>'基本統計・相関'!N52</f>
        <v>1</v>
      </c>
      <c r="C52" s="83">
        <f>'基本統計・相関'!O52</f>
        <v>0.7605277678004134</v>
      </c>
      <c r="D52" s="91"/>
      <c r="E52" s="92"/>
    </row>
    <row r="53" spans="1:5" ht="13.5">
      <c r="A53" s="75">
        <f>'基本統計・相関'!M53</f>
        <v>1999</v>
      </c>
      <c r="B53" s="86">
        <f>'基本統計・相関'!N53</f>
        <v>2</v>
      </c>
      <c r="C53" s="83">
        <f>'基本統計・相関'!O53</f>
        <v>0.5813587872290298</v>
      </c>
      <c r="D53" s="91"/>
      <c r="E53" s="92"/>
    </row>
    <row r="54" spans="1:5" ht="13.5">
      <c r="A54" s="75">
        <f>'基本統計・相関'!M54</f>
        <v>1999</v>
      </c>
      <c r="B54" s="86">
        <f>'基本統計・相関'!N54</f>
        <v>3</v>
      </c>
      <c r="C54" s="83">
        <f>'基本統計・相関'!O54</f>
        <v>0.5012575547303595</v>
      </c>
      <c r="D54" s="91"/>
      <c r="E54" s="92"/>
    </row>
    <row r="55" spans="1:5" ht="13.5">
      <c r="A55" s="75">
        <f>'基本統計・相関'!M55</f>
        <v>1999</v>
      </c>
      <c r="B55" s="86">
        <f>'基本統計・相関'!N55</f>
        <v>4</v>
      </c>
      <c r="C55" s="83">
        <f>'基本統計・相関'!O55</f>
        <v>0.3082227353217255</v>
      </c>
      <c r="D55" s="91"/>
      <c r="E55" s="92"/>
    </row>
    <row r="56" spans="1:5" ht="13.5">
      <c r="A56" s="75">
        <f>'基本統計・相関'!M56</f>
        <v>1999</v>
      </c>
      <c r="B56" s="86">
        <f>'基本統計・相関'!N56</f>
        <v>5</v>
      </c>
      <c r="C56" s="83">
        <f>'基本統計・相関'!O56</f>
        <v>0.37177586748975555</v>
      </c>
      <c r="D56" s="91"/>
      <c r="E56" s="92"/>
    </row>
    <row r="57" spans="1:5" ht="13.5">
      <c r="A57" s="75">
        <f>'基本統計・相関'!M57</f>
        <v>1999</v>
      </c>
      <c r="B57" s="86">
        <f>'基本統計・相関'!N57</f>
        <v>6</v>
      </c>
      <c r="C57" s="83">
        <f>'基本統計・相関'!O57</f>
        <v>0.01739033779228283</v>
      </c>
      <c r="D57" s="91"/>
      <c r="E57" s="92"/>
    </row>
    <row r="58" spans="1:5" ht="13.5">
      <c r="A58" s="75">
        <f>'基本統計・相関'!M58</f>
        <v>1999</v>
      </c>
      <c r="B58" s="86">
        <f>'基本統計・相関'!N58</f>
        <v>7</v>
      </c>
      <c r="C58" s="83">
        <f>'基本統計・相関'!O58</f>
        <v>0.018085918932394307</v>
      </c>
      <c r="D58" s="91"/>
      <c r="E58" s="92"/>
    </row>
    <row r="59" spans="1:5" ht="13.5">
      <c r="A59" s="75">
        <f>'基本統計・相関'!M59</f>
        <v>1999</v>
      </c>
      <c r="B59" s="86">
        <f>'基本統計・相関'!N59</f>
        <v>8</v>
      </c>
      <c r="C59" s="83">
        <f>'基本統計・相関'!O59</f>
        <v>0.28322548758229504</v>
      </c>
      <c r="D59" s="91"/>
      <c r="E59" s="92"/>
    </row>
    <row r="60" spans="1:5" ht="13.5">
      <c r="A60" s="75">
        <f>'基本統計・相関'!M60</f>
        <v>1999</v>
      </c>
      <c r="B60" s="86">
        <f>'基本統計・相関'!N60</f>
        <v>9</v>
      </c>
      <c r="C60" s="83">
        <f>'基本統計・相関'!O60</f>
        <v>0.33786156712148574</v>
      </c>
      <c r="D60" s="91"/>
      <c r="E60" s="92"/>
    </row>
    <row r="61" spans="1:5" ht="13.5">
      <c r="A61" s="75">
        <f>'基本統計・相関'!M61</f>
        <v>1999</v>
      </c>
      <c r="B61" s="86">
        <f>'基本統計・相関'!N61</f>
        <v>10</v>
      </c>
      <c r="C61" s="83">
        <f>'基本統計・相関'!O61</f>
        <v>0.4066317344532526</v>
      </c>
      <c r="D61" s="91"/>
      <c r="E61" s="92"/>
    </row>
    <row r="62" spans="1:5" ht="13.5">
      <c r="A62" s="75">
        <f>'基本統計・相関'!M62</f>
        <v>1999</v>
      </c>
      <c r="B62" s="86">
        <f>'基本統計・相関'!N62</f>
        <v>11</v>
      </c>
      <c r="C62" s="83">
        <f>'基本統計・相関'!O62</f>
        <v>0.3379939824408156</v>
      </c>
      <c r="D62" s="91"/>
      <c r="E62" s="92"/>
    </row>
    <row r="63" spans="1:5" ht="13.5">
      <c r="A63" s="75">
        <f>'基本統計・相関'!M63</f>
        <v>1999</v>
      </c>
      <c r="B63" s="86">
        <f>'基本統計・相関'!N63</f>
        <v>12</v>
      </c>
      <c r="C63" s="83">
        <f>'基本統計・相関'!O63</f>
        <v>0.3309881932716663</v>
      </c>
      <c r="D63" s="91"/>
      <c r="E63" s="92"/>
    </row>
    <row r="64" spans="1:5" ht="13.5">
      <c r="A64" s="75">
        <f>'基本統計・相関'!M64</f>
        <v>2000</v>
      </c>
      <c r="B64" s="86">
        <f>'基本統計・相関'!N64</f>
        <v>1</v>
      </c>
      <c r="C64" s="83">
        <f>'基本統計・相関'!O64</f>
        <v>-0.2840570974295282</v>
      </c>
      <c r="D64" s="91"/>
      <c r="E64" s="92"/>
    </row>
    <row r="65" spans="1:5" ht="13.5">
      <c r="A65" s="75">
        <f>'基本統計・相関'!M65</f>
        <v>2000</v>
      </c>
      <c r="B65" s="86">
        <f>'基本統計・相関'!N65</f>
        <v>2</v>
      </c>
      <c r="C65" s="83">
        <f>'基本統計・相関'!O65</f>
        <v>-0.5516625908444068</v>
      </c>
      <c r="D65" s="91"/>
      <c r="E65" s="92"/>
    </row>
    <row r="66" spans="1:5" ht="13.5">
      <c r="A66" s="75">
        <f>'基本統計・相関'!M66</f>
        <v>2000</v>
      </c>
      <c r="B66" s="86">
        <f>'基本統計・相関'!N66</f>
        <v>3</v>
      </c>
      <c r="C66" s="83">
        <f>'基本統計・相関'!O66</f>
        <v>-0.4628136579199533</v>
      </c>
      <c r="D66" s="91"/>
      <c r="E66" s="92"/>
    </row>
    <row r="67" spans="1:5" ht="13.5">
      <c r="A67" s="75">
        <f>'基本統計・相関'!M67</f>
        <v>2000</v>
      </c>
      <c r="B67" s="86">
        <f>'基本統計・相関'!N67</f>
        <v>4</v>
      </c>
      <c r="C67" s="83">
        <f>'基本統計・相関'!O67</f>
        <v>-0.41374343837898253</v>
      </c>
      <c r="D67" s="91"/>
      <c r="E67" s="92"/>
    </row>
    <row r="68" spans="1:5" ht="13.5">
      <c r="A68" s="75">
        <f>'基本統計・相関'!M68</f>
        <v>2000</v>
      </c>
      <c r="B68" s="86">
        <f>'基本統計・相関'!N68</f>
        <v>5</v>
      </c>
      <c r="C68" s="83">
        <f>'基本統計・相関'!O68</f>
        <v>0.13593832348712875</v>
      </c>
      <c r="D68" s="91"/>
      <c r="E68" s="92"/>
    </row>
    <row r="69" spans="1:5" ht="13.5">
      <c r="A69" s="75">
        <f>'基本統計・相関'!M69</f>
        <v>2000</v>
      </c>
      <c r="B69" s="86">
        <f>'基本統計・相関'!N69</f>
        <v>6</v>
      </c>
      <c r="C69" s="83">
        <f>'基本統計・相関'!O69</f>
        <v>-0.330855147241805</v>
      </c>
      <c r="D69" s="91"/>
      <c r="E69" s="92"/>
    </row>
    <row r="70" spans="1:5" ht="13.5">
      <c r="A70" s="75">
        <f>'基本統計・相関'!M70</f>
        <v>2000</v>
      </c>
      <c r="B70" s="86">
        <f>'基本統計・相関'!N70</f>
        <v>7</v>
      </c>
      <c r="C70" s="83">
        <f>'基本統計・相関'!O70</f>
        <v>-0.26958082761594393</v>
      </c>
      <c r="D70" s="91"/>
      <c r="E70" s="92"/>
    </row>
    <row r="71" spans="1:5" ht="13.5">
      <c r="A71" s="75">
        <f>'基本統計・相関'!M71</f>
        <v>2000</v>
      </c>
      <c r="B71" s="86">
        <f>'基本統計・相関'!N71</f>
        <v>8</v>
      </c>
      <c r="C71" s="83">
        <f>'基本統計・相関'!O71</f>
        <v>-0.430342648304713</v>
      </c>
      <c r="D71" s="91"/>
      <c r="E71" s="92"/>
    </row>
    <row r="72" spans="1:5" ht="13.5">
      <c r="A72" s="75">
        <f>'基本統計・相関'!M72</f>
        <v>2000</v>
      </c>
      <c r="B72" s="86">
        <f>'基本統計・相関'!N72</f>
        <v>9</v>
      </c>
      <c r="C72" s="83">
        <f>'基本統計・相関'!O72</f>
        <v>-0.4126539659508076</v>
      </c>
      <c r="D72" s="91"/>
      <c r="E72" s="92"/>
    </row>
    <row r="73" spans="1:5" ht="13.5">
      <c r="A73" s="75">
        <f>'基本統計・相関'!M73</f>
        <v>2000</v>
      </c>
      <c r="B73" s="86">
        <f>'基本統計・相関'!N73</f>
        <v>10</v>
      </c>
      <c r="C73" s="83">
        <f>'基本統計・相関'!O73</f>
        <v>-0.17817365460563805</v>
      </c>
      <c r="D73" s="91"/>
      <c r="E73" s="92"/>
    </row>
    <row r="74" spans="1:5" ht="13.5">
      <c r="A74" s="75">
        <f>'基本統計・相関'!M74</f>
        <v>2000</v>
      </c>
      <c r="B74" s="86">
        <f>'基本統計・相関'!N74</f>
        <v>11</v>
      </c>
      <c r="C74" s="83">
        <f>'基本統計・相関'!O74</f>
        <v>-0.4016338280120919</v>
      </c>
      <c r="D74" s="91"/>
      <c r="E74" s="92"/>
    </row>
    <row r="75" spans="1:5" ht="13.5">
      <c r="A75" s="75">
        <f>'基本統計・相関'!M75</f>
        <v>2000</v>
      </c>
      <c r="B75" s="86">
        <f>'基本統計・相関'!N75</f>
        <v>12</v>
      </c>
      <c r="C75" s="83">
        <f>'基本統計・相関'!O75</f>
        <v>-0.20928625713992755</v>
      </c>
      <c r="D75" s="91"/>
      <c r="E75" s="92"/>
    </row>
    <row r="76" spans="1:5" ht="13.5">
      <c r="A76" s="75">
        <f>'基本統計・相関'!M76</f>
        <v>2001</v>
      </c>
      <c r="B76" s="86">
        <f>'基本統計・相関'!N76</f>
        <v>1</v>
      </c>
      <c r="C76" s="83">
        <f>'基本統計・相関'!O76</f>
        <v>0.026486459301618304</v>
      </c>
      <c r="D76" s="91"/>
      <c r="E76" s="92"/>
    </row>
    <row r="77" spans="1:5" ht="13.5">
      <c r="A77" s="75">
        <f>'基本統計・相関'!M77</f>
        <v>2001</v>
      </c>
      <c r="B77" s="86">
        <f>'基本統計・相関'!N77</f>
        <v>2</v>
      </c>
      <c r="C77" s="83">
        <f>'基本統計・相関'!O77</f>
        <v>0.12282892530796996</v>
      </c>
      <c r="D77" s="91"/>
      <c r="E77" s="92"/>
    </row>
    <row r="78" spans="1:5" ht="13.5">
      <c r="A78" s="75">
        <f>'基本統計・相関'!M78</f>
        <v>2001</v>
      </c>
      <c r="B78" s="86">
        <f>'基本統計・相関'!N78</f>
        <v>3</v>
      </c>
      <c r="C78" s="83">
        <f>'基本統計・相関'!O78</f>
        <v>-0.009397685447099624</v>
      </c>
      <c r="D78" s="91"/>
      <c r="E78" s="92"/>
    </row>
    <row r="79" spans="1:5" ht="13.5">
      <c r="A79" s="75">
        <f>'基本統計・相関'!M79</f>
        <v>2001</v>
      </c>
      <c r="B79" s="86">
        <f>'基本統計・相関'!N79</f>
        <v>4</v>
      </c>
      <c r="C79" s="83">
        <f>'基本統計・相関'!O79</f>
        <v>-0.47506150976061035</v>
      </c>
      <c r="D79" s="91"/>
      <c r="E79" s="92"/>
    </row>
    <row r="80" spans="1:5" ht="13.5">
      <c r="A80" s="75">
        <f>'基本統計・相関'!M80</f>
        <v>2001</v>
      </c>
      <c r="B80" s="86">
        <f>'基本統計・相関'!N80</f>
        <v>5</v>
      </c>
      <c r="C80" s="83">
        <f>'基本統計・相関'!O80</f>
        <v>-0.5741342784509513</v>
      </c>
      <c r="D80" s="91"/>
      <c r="E80" s="92"/>
    </row>
    <row r="81" spans="1:5" ht="13.5">
      <c r="A81" s="75">
        <f>'基本統計・相関'!M81</f>
        <v>2001</v>
      </c>
      <c r="B81" s="86">
        <f>'基本統計・相関'!N81</f>
        <v>6</v>
      </c>
      <c r="C81" s="83">
        <f>'基本統計・相関'!O81</f>
        <v>-0.677315922851149</v>
      </c>
      <c r="D81" s="91"/>
      <c r="E81" s="92"/>
    </row>
    <row r="82" spans="1:5" ht="13.5">
      <c r="A82" s="75">
        <f>'基本統計・相関'!M82</f>
        <v>2001</v>
      </c>
      <c r="B82" s="86">
        <f>'基本統計・相関'!N82</f>
        <v>7</v>
      </c>
      <c r="C82" s="83">
        <f>'基本統計・相関'!O82</f>
        <v>-0.4164873729147871</v>
      </c>
      <c r="D82" s="91"/>
      <c r="E82" s="92"/>
    </row>
    <row r="83" spans="1:5" ht="13.5">
      <c r="A83" s="75">
        <f>'基本統計・相関'!M83</f>
        <v>2001</v>
      </c>
      <c r="B83" s="86">
        <f>'基本統計・相関'!N83</f>
        <v>8</v>
      </c>
      <c r="C83" s="83">
        <f>'基本統計・相関'!O83</f>
        <v>-0.005986414999001655</v>
      </c>
      <c r="D83" s="91"/>
      <c r="E83" s="92"/>
    </row>
    <row r="84" spans="1:5" ht="13.5">
      <c r="A84" s="75">
        <f>'基本統計・相関'!M84</f>
        <v>2001</v>
      </c>
      <c r="B84" s="86">
        <f>'基本統計・相関'!N84</f>
        <v>9</v>
      </c>
      <c r="C84" s="83">
        <f>'基本統計・相関'!O84</f>
        <v>0.3532686405342793</v>
      </c>
      <c r="D84" s="91"/>
      <c r="E84" s="92"/>
    </row>
    <row r="85" spans="1:5" ht="13.5">
      <c r="A85" s="75">
        <f>'基本統計・相関'!M85</f>
        <v>2001</v>
      </c>
      <c r="B85" s="86">
        <f>'基本統計・相関'!N85</f>
        <v>10</v>
      </c>
      <c r="C85" s="83">
        <f>'基本統計・相関'!O85</f>
        <v>-0.13480105121828</v>
      </c>
      <c r="D85" s="91"/>
      <c r="E85" s="92"/>
    </row>
    <row r="86" spans="1:5" ht="13.5">
      <c r="A86" s="75">
        <f>'基本統計・相関'!M86</f>
        <v>2001</v>
      </c>
      <c r="B86" s="86">
        <f>'基本統計・相関'!N86</f>
        <v>11</v>
      </c>
      <c r="C86" s="83">
        <f>'基本統計・相関'!O86</f>
        <v>-0.040359869373094104</v>
      </c>
      <c r="D86" s="91"/>
      <c r="E86" s="92"/>
    </row>
    <row r="87" spans="1:5" ht="13.5">
      <c r="A87" s="75">
        <f>'基本統計・相関'!M87</f>
        <v>2001</v>
      </c>
      <c r="B87" s="86">
        <f>'基本統計・相関'!N87</f>
        <v>12</v>
      </c>
      <c r="C87" s="83">
        <f>'基本統計・相関'!O87</f>
        <v>0.1959436753997399</v>
      </c>
      <c r="D87" s="91"/>
      <c r="E87" s="92"/>
    </row>
    <row r="88" spans="1:5" ht="13.5">
      <c r="A88" s="75">
        <f>'基本統計・相関'!M88</f>
        <v>2002</v>
      </c>
      <c r="B88" s="86">
        <f>'基本統計・相関'!N88</f>
        <v>1</v>
      </c>
      <c r="C88" s="83">
        <f>'基本統計・相関'!O88</f>
        <v>0.7460083534295845</v>
      </c>
      <c r="D88" s="91"/>
      <c r="E88" s="92"/>
    </row>
    <row r="89" spans="1:5" ht="13.5">
      <c r="A89" s="75">
        <f>'基本統計・相関'!M89</f>
        <v>2002</v>
      </c>
      <c r="B89" s="86">
        <f>'基本統計・相関'!N89</f>
        <v>2</v>
      </c>
      <c r="C89" s="83">
        <f>'基本統計・相関'!O89</f>
        <v>0.5238700156391101</v>
      </c>
      <c r="D89" s="91"/>
      <c r="E89" s="92"/>
    </row>
    <row r="90" spans="1:5" ht="13.5">
      <c r="A90" s="75">
        <f>'基本統計・相関'!M90</f>
        <v>2002</v>
      </c>
      <c r="B90" s="86">
        <f>'基本統計・相関'!N90</f>
        <v>3</v>
      </c>
      <c r="C90" s="83">
        <f>'基本統計・相関'!O90</f>
        <v>-0.138423028695975</v>
      </c>
      <c r="D90" s="91"/>
      <c r="E90" s="92"/>
    </row>
    <row r="91" spans="1:5" ht="13.5">
      <c r="A91" s="75">
        <f>'基本統計・相関'!M91</f>
        <v>2002</v>
      </c>
      <c r="B91" s="86">
        <f>'基本統計・相関'!N91</f>
        <v>4</v>
      </c>
      <c r="C91" s="83">
        <f>'基本統計・相関'!O91</f>
        <v>-0.4542403299644394</v>
      </c>
      <c r="D91" s="91"/>
      <c r="E91" s="92"/>
    </row>
    <row r="92" spans="1:5" ht="13.5">
      <c r="A92" s="75">
        <f>'基本統計・相関'!M92</f>
        <v>2002</v>
      </c>
      <c r="B92" s="86">
        <f>'基本統計・相関'!N92</f>
        <v>5</v>
      </c>
      <c r="C92" s="83">
        <f>'基本統計・相関'!O92</f>
        <v>-0.552906747481406</v>
      </c>
      <c r="D92" s="91"/>
      <c r="E92" s="92"/>
    </row>
    <row r="93" spans="1:5" ht="13.5">
      <c r="A93" s="75">
        <f>'基本統計・相関'!M93</f>
        <v>2002</v>
      </c>
      <c r="B93" s="86">
        <f>'基本統計・相関'!N93</f>
        <v>6</v>
      </c>
      <c r="C93" s="83">
        <f>'基本統計・相関'!O93</f>
        <v>-0.3909940517519188</v>
      </c>
      <c r="D93" s="91"/>
      <c r="E93" s="92"/>
    </row>
    <row r="94" spans="1:5" ht="13.5">
      <c r="A94" s="75">
        <f>'基本統計・相関'!M94</f>
        <v>2002</v>
      </c>
      <c r="B94" s="86">
        <f>'基本統計・相関'!N94</f>
        <v>7</v>
      </c>
      <c r="C94" s="83">
        <f>'基本統計・相関'!O94</f>
        <v>-0.4145552151552975</v>
      </c>
      <c r="D94" s="91"/>
      <c r="E94" s="92"/>
    </row>
    <row r="95" spans="1:5" ht="13.5">
      <c r="A95" s="75">
        <f>'基本統計・相関'!M95</f>
        <v>2002</v>
      </c>
      <c r="B95" s="86">
        <f>'基本統計・相関'!N95</f>
        <v>8</v>
      </c>
      <c r="C95" s="83">
        <f>'基本統計・相関'!O95</f>
        <v>-0.15761030302309864</v>
      </c>
      <c r="D95" s="91"/>
      <c r="E95" s="92"/>
    </row>
    <row r="96" spans="1:5" ht="13.5">
      <c r="A96" s="75">
        <f>'基本統計・相関'!M96</f>
        <v>2002</v>
      </c>
      <c r="B96" s="86">
        <f>'基本統計・相関'!N96</f>
        <v>9</v>
      </c>
      <c r="C96" s="83">
        <f>'基本統計・相関'!O96</f>
        <v>-0.3012593793218835</v>
      </c>
      <c r="D96" s="91"/>
      <c r="E96" s="92"/>
    </row>
    <row r="97" spans="1:5" ht="13.5">
      <c r="A97" s="75">
        <f>'基本統計・相関'!M97</f>
        <v>2002</v>
      </c>
      <c r="B97" s="86">
        <f>'基本統計・相関'!N97</f>
        <v>10</v>
      </c>
      <c r="C97" s="83">
        <f>'基本統計・相関'!O97</f>
        <v>-0.13203896763025613</v>
      </c>
      <c r="D97" s="91"/>
      <c r="E97" s="92"/>
    </row>
    <row r="98" spans="1:5" ht="13.5">
      <c r="A98" s="75">
        <f>'基本統計・相関'!M98</f>
        <v>2002</v>
      </c>
      <c r="B98" s="86">
        <f>'基本統計・相関'!N98</f>
        <v>11</v>
      </c>
      <c r="C98" s="83">
        <f>'基本統計・相関'!O98</f>
        <v>-0.32178128162522157</v>
      </c>
      <c r="D98" s="91"/>
      <c r="E98" s="92"/>
    </row>
    <row r="99" spans="1:5" ht="13.5">
      <c r="A99" s="75">
        <f>'基本統計・相関'!M99</f>
        <v>2002</v>
      </c>
      <c r="B99" s="86">
        <f>'基本統計・相関'!N99</f>
        <v>12</v>
      </c>
      <c r="C99" s="83">
        <f>'基本統計・相関'!O99</f>
        <v>-0.25408846615666436</v>
      </c>
      <c r="D99" s="91"/>
      <c r="E99" s="92"/>
    </row>
    <row r="100" spans="1:5" ht="13.5">
      <c r="A100" s="75">
        <f>'基本統計・相関'!M100</f>
        <v>2003</v>
      </c>
      <c r="B100" s="86">
        <f>'基本統計・相関'!N100</f>
        <v>1</v>
      </c>
      <c r="C100" s="83">
        <f>'基本統計・相関'!O100</f>
        <v>-0.22248216718088953</v>
      </c>
      <c r="D100" s="91"/>
      <c r="E100" s="92"/>
    </row>
    <row r="101" spans="1:5" ht="13.5">
      <c r="A101" s="75">
        <f>'基本統計・相関'!M101</f>
        <v>2003</v>
      </c>
      <c r="B101" s="86">
        <f>'基本統計・相関'!N101</f>
        <v>2</v>
      </c>
      <c r="C101" s="83">
        <f>'基本統計・相関'!O101</f>
        <v>0.029726535830172818</v>
      </c>
      <c r="D101" s="91"/>
      <c r="E101" s="92"/>
    </row>
    <row r="102" spans="1:5" ht="13.5">
      <c r="A102" s="75">
        <f>'基本統計・相関'!M102</f>
        <v>2003</v>
      </c>
      <c r="B102" s="86">
        <f>'基本統計・相関'!N102</f>
        <v>3</v>
      </c>
      <c r="C102" s="83">
        <f>'基本統計・相関'!O102</f>
        <v>0.6846683837313101</v>
      </c>
      <c r="D102" s="91"/>
      <c r="E102" s="92"/>
    </row>
    <row r="103" spans="1:5" ht="13.5">
      <c r="A103" s="75">
        <f>'基本統計・相関'!M103</f>
        <v>2003</v>
      </c>
      <c r="B103" s="86">
        <f>'基本統計・相関'!N103</f>
        <v>4</v>
      </c>
      <c r="C103" s="83">
        <f>'基本統計・相関'!O103</f>
        <v>1.2235797334053187</v>
      </c>
      <c r="D103" s="91"/>
      <c r="E103" s="92"/>
    </row>
    <row r="104" spans="1:5" ht="13.5">
      <c r="A104" s="75">
        <f>'基本統計・相関'!M104</f>
        <v>2003</v>
      </c>
      <c r="B104" s="86">
        <f>'基本統計・相関'!N104</f>
        <v>5</v>
      </c>
      <c r="C104" s="83">
        <f>'基本統計・相関'!O104</f>
        <v>1.2724789655277013</v>
      </c>
      <c r="D104" s="91"/>
      <c r="E104" s="92"/>
    </row>
    <row r="105" spans="1:5" ht="13.5">
      <c r="A105" s="75">
        <f>'基本統計・相関'!M105</f>
        <v>2003</v>
      </c>
      <c r="B105" s="86">
        <f>'基本統計・相関'!N105</f>
        <v>6</v>
      </c>
      <c r="C105" s="83">
        <f>'基本統計・相関'!O105</f>
        <v>0.6021523146369401</v>
      </c>
      <c r="D105" s="91"/>
      <c r="E105" s="92"/>
    </row>
    <row r="106" spans="1:5" ht="13.5">
      <c r="A106" s="75">
        <f>'基本統計・相関'!M106</f>
        <v>2003</v>
      </c>
      <c r="B106" s="86">
        <f>'基本統計・相関'!N106</f>
        <v>7</v>
      </c>
      <c r="C106" s="83">
        <f>'基本統計・相関'!O106</f>
        <v>0.4865292316582486</v>
      </c>
      <c r="D106" s="91"/>
      <c r="E106" s="92"/>
    </row>
    <row r="107" spans="1:5" ht="13.5">
      <c r="A107" s="75">
        <f>'基本統計・相関'!M107</f>
        <v>2003</v>
      </c>
      <c r="B107" s="86">
        <f>'基本統計・相関'!N107</f>
        <v>8</v>
      </c>
      <c r="C107" s="83">
        <f>'基本統計・相関'!O107</f>
        <v>-0.09070446495050466</v>
      </c>
      <c r="D107" s="91"/>
      <c r="E107" s="92"/>
    </row>
    <row r="108" spans="1:5" ht="13.5">
      <c r="A108" s="75">
        <f>'基本統計・相関'!M108</f>
        <v>2003</v>
      </c>
      <c r="B108" s="86">
        <f>'基本統計・相関'!N108</f>
        <v>9</v>
      </c>
      <c r="C108" s="83">
        <f>'基本統計・相関'!O108</f>
        <v>0.1915061836030163</v>
      </c>
      <c r="D108" s="91"/>
      <c r="E108" s="92"/>
    </row>
    <row r="109" spans="1:5" ht="13.5">
      <c r="A109" s="75">
        <f>'基本統計・相関'!M109</f>
        <v>2003</v>
      </c>
      <c r="B109" s="86">
        <f>'基本統計・相関'!N109</f>
        <v>10</v>
      </c>
      <c r="C109" s="83">
        <f>'基本統計・相関'!O109</f>
        <v>0.08759816681572685</v>
      </c>
      <c r="D109" s="91"/>
      <c r="E109" s="92"/>
    </row>
    <row r="110" spans="1:5" ht="13.5">
      <c r="A110" s="75">
        <f>'基本統計・相関'!M110</f>
        <v>2003</v>
      </c>
      <c r="B110" s="86">
        <f>'基本統計・相関'!N110</f>
        <v>11</v>
      </c>
      <c r="C110" s="83">
        <f>'基本統計・相関'!O110</f>
        <v>0.4282191570877585</v>
      </c>
      <c r="D110" s="91"/>
      <c r="E110" s="92"/>
    </row>
    <row r="111" spans="1:5" ht="13.5">
      <c r="A111" s="75">
        <f>'基本統計・相関'!M111</f>
        <v>2003</v>
      </c>
      <c r="B111" s="86">
        <f>'基本統計・相関'!N111</f>
        <v>12</v>
      </c>
      <c r="C111" s="83">
        <f>'基本統計・相関'!O111</f>
        <v>0.4497349390525809</v>
      </c>
      <c r="D111" s="91"/>
      <c r="E111" s="92"/>
    </row>
    <row r="112" spans="1:5" ht="13.5">
      <c r="A112" s="75">
        <f>'基本統計・相関'!M112</f>
        <v>2004</v>
      </c>
      <c r="B112" s="86">
        <f>'基本統計・相関'!N112</f>
        <v>1</v>
      </c>
      <c r="C112" s="83">
        <f>'基本統計・相関'!O112</f>
        <v>0.41526247950709694</v>
      </c>
      <c r="D112" s="91"/>
      <c r="E112" s="92"/>
    </row>
    <row r="113" spans="1:5" ht="13.5">
      <c r="A113" s="75">
        <f>'基本統計・相関'!M113</f>
        <v>2004</v>
      </c>
      <c r="B113" s="86">
        <f>'基本統計・相関'!N113</f>
        <v>2</v>
      </c>
      <c r="C113" s="83">
        <f>'基本統計・相関'!O113</f>
        <v>0.07232329590965891</v>
      </c>
      <c r="D113" s="91"/>
      <c r="E113" s="92"/>
    </row>
    <row r="114" spans="1:5" ht="13.5">
      <c r="A114" s="75">
        <f>'基本統計・相関'!M114</f>
        <v>2004</v>
      </c>
      <c r="B114" s="86">
        <f>'基本統計・相関'!N114</f>
        <v>3</v>
      </c>
      <c r="C114" s="83">
        <f>'基本統計・相関'!O114</f>
        <v>0.04989587743202195</v>
      </c>
      <c r="D114" s="91"/>
      <c r="E114" s="92"/>
    </row>
    <row r="115" spans="1:5" ht="13.5">
      <c r="A115" s="75">
        <f>'基本統計・相関'!M115</f>
        <v>2004</v>
      </c>
      <c r="B115" s="86">
        <f>'基本統計・相関'!N115</f>
        <v>4</v>
      </c>
      <c r="C115" s="83">
        <f>'基本統計・相関'!O115</f>
        <v>-0.14023690138518285</v>
      </c>
      <c r="D115" s="91"/>
      <c r="E115" s="92"/>
    </row>
    <row r="116" spans="1:5" ht="13.5">
      <c r="A116" s="75">
        <f>'基本統計・相関'!M116</f>
        <v>2004</v>
      </c>
      <c r="B116" s="86">
        <f>'基本統計・相関'!N116</f>
        <v>5</v>
      </c>
      <c r="C116" s="83">
        <f>'基本統計・相関'!O116</f>
        <v>-0.053903277786661596</v>
      </c>
      <c r="D116" s="91"/>
      <c r="E116" s="92"/>
    </row>
    <row r="117" spans="1:5" ht="13.5">
      <c r="A117" s="75">
        <f>'基本統計・相関'!M117</f>
        <v>2004</v>
      </c>
      <c r="B117" s="86">
        <f>'基本統計・相関'!N117</f>
        <v>6</v>
      </c>
      <c r="C117" s="83">
        <f>'基本統計・相関'!O117</f>
        <v>-0.30608082580484663</v>
      </c>
      <c r="D117" s="91"/>
      <c r="E117" s="92"/>
    </row>
    <row r="118" spans="1:5" ht="13.5">
      <c r="A118" s="75">
        <f>'基本統計・相関'!M118</f>
        <v>2004</v>
      </c>
      <c r="B118" s="86">
        <f>'基本統計・相関'!N118</f>
        <v>7</v>
      </c>
      <c r="C118" s="83">
        <f>'基本統計・相関'!O118</f>
        <v>-0.1818755805012412</v>
      </c>
      <c r="D118" s="91"/>
      <c r="E118" s="92"/>
    </row>
    <row r="119" spans="1:5" ht="13.5">
      <c r="A119" s="75">
        <f>'基本統計・相関'!M119</f>
        <v>2004</v>
      </c>
      <c r="B119" s="86">
        <f>'基本統計・相関'!N119</f>
        <v>8</v>
      </c>
      <c r="C119" s="83">
        <f>'基本統計・相関'!O119</f>
        <v>-0.06427810217105434</v>
      </c>
      <c r="D119" s="91"/>
      <c r="E119" s="92"/>
    </row>
    <row r="120" spans="1:5" ht="13.5">
      <c r="A120" s="75">
        <f>'基本統計・相関'!M120</f>
        <v>2004</v>
      </c>
      <c r="B120" s="86">
        <f>'基本統計・相関'!N120</f>
        <v>9</v>
      </c>
      <c r="C120" s="83">
        <f>'基本統計・相関'!O120</f>
        <v>0.26943511507642093</v>
      </c>
      <c r="D120" s="91"/>
      <c r="E120" s="92"/>
    </row>
    <row r="121" spans="1:5" ht="13.5">
      <c r="A121" s="75">
        <f>'基本統計・相関'!M121</f>
        <v>2004</v>
      </c>
      <c r="B121" s="86">
        <f>'基本統計・相関'!N121</f>
        <v>10</v>
      </c>
      <c r="C121" s="83">
        <f>'基本統計・相関'!O121</f>
        <v>0.24920998938611527</v>
      </c>
      <c r="D121" s="91"/>
      <c r="E121" s="92"/>
    </row>
    <row r="122" spans="1:5" ht="13.5">
      <c r="A122" s="75">
        <f>'基本統計・相関'!M122</f>
        <v>2004</v>
      </c>
      <c r="B122" s="86">
        <f>'基本統計・相関'!N122</f>
        <v>11</v>
      </c>
      <c r="C122" s="83">
        <f>'基本統計・相関'!O122</f>
        <v>0.34640188451684106</v>
      </c>
      <c r="D122" s="91"/>
      <c r="E122" s="92"/>
    </row>
    <row r="123" spans="1:5" ht="13.5">
      <c r="A123" s="75">
        <f>'基本統計・相関'!M123</f>
        <v>2004</v>
      </c>
      <c r="B123" s="86">
        <f>'基本統計・相関'!N123</f>
        <v>12</v>
      </c>
      <c r="C123" s="83">
        <f>'基本統計・相関'!O123</f>
        <v>0.06422752506282858</v>
      </c>
      <c r="D123" s="91"/>
      <c r="E123" s="92"/>
    </row>
    <row r="124" spans="1:5" ht="13.5">
      <c r="A124" s="75">
        <f>'基本統計・相関'!M124</f>
        <v>2005</v>
      </c>
      <c r="B124" s="86">
        <f>'基本統計・相関'!N124</f>
        <v>1</v>
      </c>
      <c r="C124" s="83">
        <f>'基本統計・相関'!O124</f>
        <v>-0.12652914658692638</v>
      </c>
      <c r="D124" s="91"/>
      <c r="E124" s="92"/>
    </row>
    <row r="125" spans="1:5" ht="13.5">
      <c r="A125" s="75">
        <f>'基本統計・相関'!M125</f>
        <v>2005</v>
      </c>
      <c r="B125" s="86">
        <f>'基本統計・相関'!N125</f>
        <v>2</v>
      </c>
      <c r="C125" s="83">
        <f>'基本統計・相関'!O125</f>
        <v>-0.14895995921935212</v>
      </c>
      <c r="D125" s="91"/>
      <c r="E125" s="92"/>
    </row>
    <row r="126" spans="1:5" ht="13.5">
      <c r="A126" s="75">
        <f>'基本統計・相関'!M126</f>
        <v>2005</v>
      </c>
      <c r="B126" s="86">
        <f>'基本統計・相関'!N126</f>
        <v>3</v>
      </c>
      <c r="C126" s="83">
        <f>'基本統計・相関'!O126</f>
        <v>-0.028800211277131615</v>
      </c>
      <c r="D126" s="91"/>
      <c r="E126" s="92"/>
    </row>
    <row r="127" spans="1:5" ht="13.5">
      <c r="A127" s="75">
        <f>'基本統計・相関'!M127</f>
        <v>2005</v>
      </c>
      <c r="B127" s="86">
        <f>'基本統計・相関'!N127</f>
        <v>4</v>
      </c>
      <c r="C127" s="83">
        <f>'基本統計・相関'!O127</f>
        <v>0.3650662989943272</v>
      </c>
      <c r="D127" s="91"/>
      <c r="E127" s="92"/>
    </row>
    <row r="128" spans="1:5" ht="13.5">
      <c r="A128" s="75">
        <f>'基本統計・相関'!M128</f>
        <v>2005</v>
      </c>
      <c r="B128" s="86">
        <f>'基本統計・相関'!N128</f>
        <v>5</v>
      </c>
      <c r="C128" s="83">
        <f>'基本統計・相関'!O128</f>
        <v>0.4685198687689818</v>
      </c>
      <c r="D128" s="91"/>
      <c r="E128" s="92"/>
    </row>
    <row r="129" spans="1:5" ht="13.5">
      <c r="A129" s="75">
        <f>'基本統計・相関'!M129</f>
        <v>2005</v>
      </c>
      <c r="B129" s="86">
        <f>'基本統計・相関'!N129</f>
        <v>6</v>
      </c>
      <c r="C129" s="83">
        <f>'基本統計・相関'!O129</f>
        <v>0.8855327384560443</v>
      </c>
      <c r="D129" s="91"/>
      <c r="E129" s="92"/>
    </row>
    <row r="130" spans="1:5" ht="13.5">
      <c r="A130" s="75">
        <f>'基本統計・相関'!M130</f>
        <v>2005</v>
      </c>
      <c r="B130" s="86">
        <f>'基本統計・相関'!N130</f>
        <v>7</v>
      </c>
      <c r="C130" s="83">
        <f>'基本統計・相関'!O130</f>
        <v>0.7094494071354651</v>
      </c>
      <c r="D130" s="91"/>
      <c r="E130" s="92"/>
    </row>
    <row r="131" spans="1:5" ht="13.5">
      <c r="A131" s="75">
        <f>'基本統計・相関'!M131</f>
        <v>2005</v>
      </c>
      <c r="B131" s="86">
        <f>'基本統計・相関'!N131</f>
        <v>8</v>
      </c>
      <c r="C131" s="83">
        <f>'基本統計・相関'!O131</f>
        <v>1.0601746537794825</v>
      </c>
      <c r="D131" s="91"/>
      <c r="E131" s="92"/>
    </row>
    <row r="132" spans="1:5" ht="13.5">
      <c r="A132" s="75">
        <f>'基本統計・相関'!M132</f>
        <v>2005</v>
      </c>
      <c r="B132" s="86">
        <f>'基本統計・相関'!N132</f>
        <v>9</v>
      </c>
      <c r="C132" s="83">
        <f>'基本統計・相関'!O132</f>
        <v>0.9845707333552762</v>
      </c>
      <c r="D132" s="91"/>
      <c r="E132" s="92"/>
    </row>
    <row r="133" spans="1:5" ht="13.5">
      <c r="A133" s="75">
        <f>'基本統計・相関'!M133</f>
        <v>2005</v>
      </c>
      <c r="B133" s="86">
        <f>'基本統計・相関'!N133</f>
        <v>10</v>
      </c>
      <c r="C133" s="83">
        <f>'基本統計・相関'!O133</f>
        <v>1.2420870330239921</v>
      </c>
      <c r="D133" s="91"/>
      <c r="E133" s="92"/>
    </row>
    <row r="134" spans="1:5" ht="13.5">
      <c r="A134" s="75">
        <f>'基本統計・相関'!M134</f>
        <v>2005</v>
      </c>
      <c r="B134" s="86">
        <f>'基本統計・相関'!N134</f>
        <v>11</v>
      </c>
      <c r="C134" s="83">
        <f>'基本統計・相関'!O134</f>
        <v>0.40976657254984716</v>
      </c>
      <c r="D134" s="91"/>
      <c r="E134" s="92"/>
    </row>
    <row r="135" spans="1:5" ht="13.5">
      <c r="A135" s="75">
        <f>'基本統計・相関'!M135</f>
        <v>2005</v>
      </c>
      <c r="B135" s="86">
        <f>'基本統計・相関'!N135</f>
        <v>12</v>
      </c>
      <c r="C135" s="83">
        <f>'基本統計・相関'!O135</f>
        <v>0.25702851818901173</v>
      </c>
      <c r="D135" s="91"/>
      <c r="E135" s="92"/>
    </row>
    <row r="136" spans="1:5" ht="13.5">
      <c r="A136" s="75">
        <f>'基本統計・相関'!M136</f>
        <v>2006</v>
      </c>
      <c r="B136" s="86">
        <f>'基本統計・相関'!N136</f>
        <v>1</v>
      </c>
      <c r="C136" s="83">
        <f>'基本統計・相関'!O136</f>
        <v>0.06303832249746244</v>
      </c>
      <c r="D136" s="91"/>
      <c r="E136" s="92"/>
    </row>
    <row r="137" spans="1:5" ht="13.5">
      <c r="A137" s="75">
        <f>'基本統計・相関'!M137</f>
        <v>2006</v>
      </c>
      <c r="B137" s="86">
        <f>'基本統計・相関'!N137</f>
        <v>2</v>
      </c>
      <c r="C137" s="83">
        <f>'基本統計・相関'!O137</f>
        <v>-0.1701126038997044</v>
      </c>
      <c r="D137" s="91"/>
      <c r="E137" s="92"/>
    </row>
    <row r="138" spans="1:5" ht="13.5">
      <c r="A138" s="75">
        <f>'基本統計・相関'!M138</f>
        <v>2006</v>
      </c>
      <c r="B138" s="86">
        <f>'基本統計・相関'!N138</f>
        <v>3</v>
      </c>
      <c r="C138" s="83">
        <f>'基本統計・相関'!O138</f>
        <v>-0.3176208261490955</v>
      </c>
      <c r="D138" s="91"/>
      <c r="E138" s="92"/>
    </row>
    <row r="139" spans="1:5" ht="13.5">
      <c r="A139" s="75">
        <f>'基本統計・相関'!M139</f>
        <v>2006</v>
      </c>
      <c r="B139" s="86">
        <f>'基本統計・相関'!N139</f>
        <v>4</v>
      </c>
      <c r="C139" s="83">
        <f>'基本統計・相関'!O139</f>
        <v>-0.30129736384575423</v>
      </c>
      <c r="D139" s="91"/>
      <c r="E139" s="92"/>
    </row>
    <row r="140" spans="1:5" ht="13.5">
      <c r="A140" s="75">
        <f>'基本統計・相関'!M140</f>
        <v>2006</v>
      </c>
      <c r="B140" s="86">
        <f>'基本統計・相関'!N140</f>
        <v>5</v>
      </c>
      <c r="C140" s="83">
        <f>'基本統計・相関'!O140</f>
        <v>0.18586298693445946</v>
      </c>
      <c r="D140" s="91"/>
      <c r="E140" s="92"/>
    </row>
    <row r="141" spans="1:5" ht="13.5">
      <c r="A141" s="75">
        <f>'基本統計・相関'!M141</f>
        <v>2006</v>
      </c>
      <c r="B141" s="86">
        <f>'基本統計・相関'!N141</f>
        <v>6</v>
      </c>
      <c r="C141" s="83">
        <f>'基本統計・相関'!O141</f>
        <v>0.17049501954541713</v>
      </c>
      <c r="D141" s="91"/>
      <c r="E141" s="92"/>
    </row>
    <row r="142" spans="1:5" ht="13.5">
      <c r="A142" s="75">
        <f>'基本統計・相関'!M142</f>
        <v>2006</v>
      </c>
      <c r="B142" s="86">
        <f>'基本統計・相関'!N142</f>
        <v>7</v>
      </c>
      <c r="C142" s="83">
        <f>'基本統計・相関'!O142</f>
        <v>0.26715955449887074</v>
      </c>
      <c r="D142" s="91"/>
      <c r="E142" s="92"/>
    </row>
    <row r="143" spans="1:5" ht="13.5">
      <c r="A143" s="75">
        <f>'基本統計・相関'!M143</f>
        <v>2006</v>
      </c>
      <c r="B143" s="86">
        <f>'基本統計・相関'!N143</f>
        <v>8</v>
      </c>
      <c r="C143" s="83">
        <f>'基本統計・相関'!O143</f>
        <v>0.03351444869648912</v>
      </c>
      <c r="D143" s="91"/>
      <c r="E143" s="92"/>
    </row>
    <row r="144" spans="1:5" ht="13.5">
      <c r="A144" s="75">
        <f>'基本統計・相関'!M144</f>
        <v>2006</v>
      </c>
      <c r="B144" s="86">
        <f>'基本統計・相関'!N144</f>
        <v>9</v>
      </c>
      <c r="C144" s="83">
        <f>'基本統計・相関'!O144</f>
        <v>0.3014989081408237</v>
      </c>
      <c r="D144" s="91"/>
      <c r="E144" s="92"/>
    </row>
    <row r="145" spans="1:5" ht="13.5">
      <c r="A145" s="75">
        <f>'基本統計・相関'!M145</f>
        <v>2006</v>
      </c>
      <c r="B145" s="86">
        <f>'基本統計・相関'!N145</f>
        <v>10</v>
      </c>
      <c r="C145" s="83">
        <f>'基本統計・相関'!O145</f>
        <v>0.2624963075785267</v>
      </c>
      <c r="D145" s="91"/>
      <c r="E145" s="92"/>
    </row>
    <row r="146" spans="1:5" ht="13.5">
      <c r="A146" s="75">
        <f>'基本統計・相関'!M146</f>
        <v>2006</v>
      </c>
      <c r="B146" s="86">
        <f>'基本統計・相関'!N146</f>
        <v>11</v>
      </c>
      <c r="C146" s="83">
        <f>'基本統計・相関'!O146</f>
        <v>0.3691303852186332</v>
      </c>
      <c r="D146" s="91"/>
      <c r="E146" s="92"/>
    </row>
    <row r="147" spans="1:5" ht="13.5">
      <c r="A147" s="76">
        <f>'基本統計・相関'!M147</f>
        <v>2006</v>
      </c>
      <c r="B147" s="87">
        <f>'基本統計・相関'!N147</f>
        <v>12</v>
      </c>
      <c r="C147" s="84">
        <f>'基本統計・相関'!O147</f>
        <v>0.014432648187197694</v>
      </c>
      <c r="D147" s="93"/>
      <c r="E147" s="94"/>
    </row>
  </sheetData>
  <printOptions/>
  <pageMargins left="0.75" right="0.75" top="1" bottom="1" header="0.512" footer="0.512"/>
  <pageSetup orientation="portrait" paperSize="9" r:id="rId12"/>
  <legacyDrawing r:id="rId11"/>
  <oleObjects>
    <oleObject progId="Equation.3" shapeId="153613717" r:id="rId1"/>
    <oleObject progId="Equation.3" shapeId="153618060" r:id="rId2"/>
    <oleObject progId="Equation.3" shapeId="153626875" r:id="rId3"/>
    <oleObject progId="Equation.3" shapeId="153628494" r:id="rId4"/>
    <oleObject progId="Equation.3" shapeId="153630497" r:id="rId5"/>
    <oleObject progId="Equation.3" shapeId="153649923" r:id="rId6"/>
    <oleObject progId="Equation.3" shapeId="153652508" r:id="rId7"/>
    <oleObject progId="Equation.3" shapeId="153655761" r:id="rId8"/>
    <oleObject progId="Equation.3" shapeId="153658780" r:id="rId9"/>
    <oleObject progId="Equation.3" shapeId="1400113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2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6.50390625" style="0" customWidth="1"/>
    <col min="2" max="11" width="9.625" style="0" customWidth="1"/>
    <col min="14" max="14" width="3.25390625" style="0" customWidth="1"/>
    <col min="26" max="27" width="2.875" style="0" customWidth="1"/>
    <col min="28" max="30" width="9.25390625" style="7" customWidth="1"/>
    <col min="31" max="35" width="9.00390625" style="7" customWidth="1"/>
    <col min="38" max="39" width="3.125" style="0" customWidth="1"/>
  </cols>
  <sheetData>
    <row r="1" spans="1:40" ht="13.5">
      <c r="A1" t="s">
        <v>153</v>
      </c>
      <c r="O1" t="s">
        <v>2</v>
      </c>
      <c r="AB1" s="7" t="s">
        <v>3</v>
      </c>
      <c r="AN1" t="s">
        <v>140</v>
      </c>
    </row>
    <row r="2" spans="1:48" ht="13.5">
      <c r="A2" s="37"/>
      <c r="B2" s="24" t="s">
        <v>633</v>
      </c>
      <c r="C2" s="24"/>
      <c r="D2" s="24"/>
      <c r="E2" s="24" t="s">
        <v>130</v>
      </c>
      <c r="F2" s="24"/>
      <c r="G2" s="24"/>
      <c r="H2" s="24" t="s">
        <v>133</v>
      </c>
      <c r="I2" s="24"/>
      <c r="J2" s="23" t="s">
        <v>134</v>
      </c>
      <c r="K2" s="23" t="s">
        <v>135</v>
      </c>
      <c r="O2" t="s">
        <v>633</v>
      </c>
      <c r="R2" t="s">
        <v>130</v>
      </c>
      <c r="U2" t="s">
        <v>133</v>
      </c>
      <c r="W2" t="s">
        <v>134</v>
      </c>
      <c r="X2" t="s">
        <v>135</v>
      </c>
      <c r="AB2" s="8" t="s">
        <v>633</v>
      </c>
      <c r="AE2" s="8" t="s">
        <v>130</v>
      </c>
      <c r="AH2" s="7" t="s">
        <v>133</v>
      </c>
      <c r="AJ2" t="s">
        <v>134</v>
      </c>
      <c r="AN2" t="s">
        <v>633</v>
      </c>
      <c r="AQ2" t="s">
        <v>130</v>
      </c>
      <c r="AT2" t="s">
        <v>133</v>
      </c>
      <c r="AV2" t="s">
        <v>134</v>
      </c>
    </row>
    <row r="3" spans="1:48" ht="14.25" thickBot="1">
      <c r="A3" s="49"/>
      <c r="B3" s="28" t="s">
        <v>129</v>
      </c>
      <c r="C3" s="28" t="s">
        <v>631</v>
      </c>
      <c r="D3" s="28" t="s">
        <v>632</v>
      </c>
      <c r="E3" s="26" t="s">
        <v>138</v>
      </c>
      <c r="F3" s="26" t="s">
        <v>132</v>
      </c>
      <c r="G3" s="26" t="s">
        <v>139</v>
      </c>
      <c r="H3" s="26" t="s">
        <v>141</v>
      </c>
      <c r="I3" s="26" t="s">
        <v>152</v>
      </c>
      <c r="J3" s="26" t="s">
        <v>137</v>
      </c>
      <c r="K3" s="26" t="s">
        <v>9</v>
      </c>
      <c r="O3" t="s">
        <v>129</v>
      </c>
      <c r="P3" s="8" t="s">
        <v>631</v>
      </c>
      <c r="Q3" s="8" t="s">
        <v>632</v>
      </c>
      <c r="R3" t="s">
        <v>131</v>
      </c>
      <c r="S3" t="s">
        <v>132</v>
      </c>
      <c r="T3" t="s">
        <v>139</v>
      </c>
      <c r="U3" t="s">
        <v>141</v>
      </c>
      <c r="V3" t="s">
        <v>152</v>
      </c>
      <c r="W3" t="s">
        <v>136</v>
      </c>
      <c r="X3" t="s">
        <v>9</v>
      </c>
      <c r="AB3" s="7" t="s">
        <v>129</v>
      </c>
      <c r="AC3" s="8" t="s">
        <v>631</v>
      </c>
      <c r="AD3" s="8" t="s">
        <v>632</v>
      </c>
      <c r="AE3" s="7" t="s">
        <v>131</v>
      </c>
      <c r="AF3" s="7" t="s">
        <v>132</v>
      </c>
      <c r="AG3" s="7" t="s">
        <v>139</v>
      </c>
      <c r="AH3" s="7" t="s">
        <v>0</v>
      </c>
      <c r="AI3" s="7" t="s">
        <v>1</v>
      </c>
      <c r="AJ3" t="s">
        <v>136</v>
      </c>
      <c r="AN3" t="s">
        <v>129</v>
      </c>
      <c r="AO3" s="8" t="s">
        <v>631</v>
      </c>
      <c r="AP3" s="8" t="s">
        <v>632</v>
      </c>
      <c r="AQ3" t="s">
        <v>131</v>
      </c>
      <c r="AR3" t="s">
        <v>132</v>
      </c>
      <c r="AS3" t="s">
        <v>139</v>
      </c>
      <c r="AT3" t="s">
        <v>141</v>
      </c>
      <c r="AU3" t="s">
        <v>142</v>
      </c>
      <c r="AV3" t="s">
        <v>136</v>
      </c>
    </row>
    <row r="4" spans="1:49" ht="15.75" thickTop="1">
      <c r="A4" s="25" t="s">
        <v>169</v>
      </c>
      <c r="B4" s="29">
        <f>COUNT(O4:O147)</f>
        <v>144</v>
      </c>
      <c r="C4" s="29">
        <f>COUNT(P4:P147)</f>
        <v>144</v>
      </c>
      <c r="D4" s="29">
        <f>COUNT(Q4:Q147)</f>
        <v>144</v>
      </c>
      <c r="E4" s="25">
        <f aca="true" t="shared" si="0" ref="E4:K4">COUNT(R4:R147)</f>
        <v>144</v>
      </c>
      <c r="F4" s="25">
        <f t="shared" si="0"/>
        <v>144</v>
      </c>
      <c r="G4" s="25">
        <f t="shared" si="0"/>
        <v>144</v>
      </c>
      <c r="H4" s="25">
        <f t="shared" si="0"/>
        <v>144</v>
      </c>
      <c r="I4" s="25">
        <f t="shared" si="0"/>
        <v>144</v>
      </c>
      <c r="J4" s="25">
        <f t="shared" si="0"/>
        <v>144</v>
      </c>
      <c r="K4" s="25">
        <f t="shared" si="0"/>
        <v>144</v>
      </c>
      <c r="M4">
        <v>1995</v>
      </c>
      <c r="N4">
        <v>1</v>
      </c>
      <c r="O4" s="2">
        <f>(AB7/AB4)^4-1</f>
        <v>-0.34046722581669</v>
      </c>
      <c r="P4" s="2">
        <f>(AC7/AC4)^4-1</f>
        <v>-0.3148152495443637</v>
      </c>
      <c r="Q4" s="2">
        <f>(AD7/AD4)^4-1</f>
        <v>-0.49566076292468586</v>
      </c>
      <c r="R4" s="2">
        <f aca="true" t="shared" si="1" ref="R4:W5">(AE7/AE4)^4-1</f>
        <v>0.5972590746990927</v>
      </c>
      <c r="S4" s="2">
        <f t="shared" si="1"/>
        <v>0.4332016967027432</v>
      </c>
      <c r="T4" s="2">
        <f t="shared" si="1"/>
        <v>0.5598423074837799</v>
      </c>
      <c r="U4" s="2">
        <f t="shared" si="1"/>
        <v>-0.4785666475631908</v>
      </c>
      <c r="V4" s="2">
        <f t="shared" si="1"/>
        <v>-0.32520606260523244</v>
      </c>
      <c r="W4" s="2">
        <f t="shared" si="1"/>
        <v>0.3349300408590681</v>
      </c>
      <c r="X4" s="4">
        <f>'預金'!E25/100</f>
        <v>0.02053</v>
      </c>
      <c r="Z4" t="str">
        <f>RIGHT(M4,2)</f>
        <v>95</v>
      </c>
      <c r="AA4">
        <v>1</v>
      </c>
      <c r="AB4" s="7">
        <f>'日本株'!C186</f>
        <v>18649.82</v>
      </c>
      <c r="AC4" s="7">
        <f>'日本株'!D186</f>
        <v>1463.84</v>
      </c>
      <c r="AD4" s="7">
        <f>'日本株'!E186</f>
        <v>55.25</v>
      </c>
      <c r="AE4" s="7">
        <f>'米国株'!B182</f>
        <v>3843.86</v>
      </c>
      <c r="AF4" s="7">
        <f>'米国株'!C182</f>
        <v>470.42</v>
      </c>
      <c r="AG4" s="7">
        <f>'米国株'!D182</f>
        <v>755.2</v>
      </c>
      <c r="AH4" s="7">
        <f>'為替'!B313</f>
        <v>98.58</v>
      </c>
      <c r="AI4" s="7">
        <f>'為替'!M313</f>
        <v>123.75</v>
      </c>
      <c r="AJ4" s="7">
        <v>108.29</v>
      </c>
      <c r="AL4" t="str">
        <f>Z4</f>
        <v>95</v>
      </c>
      <c r="AM4">
        <f>AA4</f>
        <v>1</v>
      </c>
      <c r="AN4" s="7">
        <f>AB4/AB$76*100</f>
        <v>134.71847900285695</v>
      </c>
      <c r="AO4" s="7">
        <f>AC4/AC$76*100</f>
        <v>112.58315836428937</v>
      </c>
      <c r="AP4" s="7">
        <f>AD4/AD$76*100</f>
        <v>91.83843085106383</v>
      </c>
      <c r="AQ4" s="7">
        <f aca="true" t="shared" si="2" ref="AQ4:AV4">AE4/AE$76*100</f>
        <v>35.30571231225935</v>
      </c>
      <c r="AR4" s="7">
        <f t="shared" si="2"/>
        <v>34.43752241930879</v>
      </c>
      <c r="AS4" s="7">
        <f t="shared" si="2"/>
        <v>27.23669452128408</v>
      </c>
      <c r="AT4" s="7">
        <f t="shared" si="2"/>
        <v>84.70527582058773</v>
      </c>
      <c r="AU4" s="7">
        <f t="shared" si="2"/>
        <v>114.46674683193044</v>
      </c>
      <c r="AV4" s="7">
        <f t="shared" si="2"/>
        <v>79.07265425337717</v>
      </c>
      <c r="AW4" s="7"/>
    </row>
    <row r="5" spans="1:49" ht="13.5">
      <c r="A5" s="37" t="s">
        <v>191</v>
      </c>
      <c r="B5" s="35"/>
      <c r="C5" s="35"/>
      <c r="D5" s="35"/>
      <c r="E5" s="37"/>
      <c r="F5" s="37"/>
      <c r="G5" s="37"/>
      <c r="H5" s="37"/>
      <c r="I5" s="37"/>
      <c r="J5" s="37"/>
      <c r="K5" s="37"/>
      <c r="M5">
        <v>1995</v>
      </c>
      <c r="N5">
        <v>2</v>
      </c>
      <c r="O5" s="2">
        <f aca="true" t="shared" si="3" ref="O5:O68">(AB8/AB5)^4-1</f>
        <v>-0.3286005008124411</v>
      </c>
      <c r="P5" s="2">
        <f aca="true" t="shared" si="4" ref="P5:P68">(AC8/AC5)^4-1</f>
        <v>-0.25169192585175093</v>
      </c>
      <c r="Q5" s="2">
        <f aca="true" t="shared" si="5" ref="Q5:Q68">(AD8/AD5)^4-1</f>
        <v>-0.37082213902447214</v>
      </c>
      <c r="R5" s="2">
        <f t="shared" si="1"/>
        <v>0.5357057779484453</v>
      </c>
      <c r="S5" s="2">
        <f t="shared" si="1"/>
        <v>0.4345166327601293</v>
      </c>
      <c r="T5" s="2">
        <f t="shared" si="1"/>
        <v>0.40776303894817056</v>
      </c>
      <c r="U5" s="2">
        <f t="shared" si="1"/>
        <v>-0.45743516046804444</v>
      </c>
      <c r="V5" s="2">
        <f t="shared" si="1"/>
        <v>-0.3428892821110687</v>
      </c>
      <c r="W5" s="2">
        <f t="shared" si="1"/>
        <v>0.43757789298820016</v>
      </c>
      <c r="X5" s="4">
        <f>'預金'!E26/100</f>
        <v>0.020409999999999998</v>
      </c>
      <c r="Z5" t="str">
        <f aca="true" t="shared" si="6" ref="Z5:Z68">RIGHT(M5,2)</f>
        <v>95</v>
      </c>
      <c r="AA5">
        <v>2</v>
      </c>
      <c r="AB5" s="7">
        <f>'日本株'!C187</f>
        <v>17053.43</v>
      </c>
      <c r="AC5" s="7">
        <f>'日本株'!D187</f>
        <v>1348.39</v>
      </c>
      <c r="AD5" s="7">
        <f>'日本株'!E187</f>
        <v>50.01</v>
      </c>
      <c r="AE5" s="7">
        <f>'米国株'!B183</f>
        <v>4011.05</v>
      </c>
      <c r="AF5" s="7">
        <f>'米国株'!C183</f>
        <v>487.39</v>
      </c>
      <c r="AG5" s="7">
        <f>'米国株'!D183</f>
        <v>793.73</v>
      </c>
      <c r="AH5" s="7">
        <f>'為替'!B314</f>
        <v>96.93</v>
      </c>
      <c r="AI5" s="7">
        <f>'為替'!M314</f>
        <v>124.13</v>
      </c>
      <c r="AJ5" s="7">
        <v>110.65</v>
      </c>
      <c r="AL5" t="str">
        <f aca="true" t="shared" si="7" ref="AL5:AL68">Z5</f>
        <v>95</v>
      </c>
      <c r="AM5">
        <f aca="true" t="shared" si="8" ref="AM5:AM68">AA5</f>
        <v>2</v>
      </c>
      <c r="AN5" s="7">
        <f aca="true" t="shared" si="9" ref="AN5:AN68">AB5/AB$76*100</f>
        <v>123.18682707831445</v>
      </c>
      <c r="AO5" s="7">
        <f aca="true" t="shared" si="10" ref="AO5:AO68">AC5/AC$76*100</f>
        <v>103.70396006860325</v>
      </c>
      <c r="AP5" s="7">
        <f aca="true" t="shared" si="11" ref="AP5:AP68">AD5/AD$76*100</f>
        <v>83.12832446808511</v>
      </c>
      <c r="AQ5" s="7">
        <f aca="true" t="shared" si="12" ref="AQ5:AV11">AE5/AE$76*100</f>
        <v>36.84134629515328</v>
      </c>
      <c r="AR5" s="7">
        <f t="shared" si="12"/>
        <v>35.67982664841399</v>
      </c>
      <c r="AS5" s="7">
        <f t="shared" si="12"/>
        <v>28.62629971183635</v>
      </c>
      <c r="AT5" s="7">
        <f t="shared" si="12"/>
        <v>83.28750644440626</v>
      </c>
      <c r="AU5" s="7">
        <f t="shared" si="12"/>
        <v>114.81824068078808</v>
      </c>
      <c r="AV5" s="7">
        <f t="shared" si="12"/>
        <v>80.79591091639286</v>
      </c>
      <c r="AW5" s="7"/>
    </row>
    <row r="6" spans="1:49" ht="13.5">
      <c r="A6" s="25" t="s">
        <v>192</v>
      </c>
      <c r="B6" s="98"/>
      <c r="C6" s="98"/>
      <c r="D6" s="98"/>
      <c r="E6" s="99"/>
      <c r="F6" s="99"/>
      <c r="G6" s="99"/>
      <c r="H6" s="99"/>
      <c r="I6" s="99"/>
      <c r="J6" s="99"/>
      <c r="K6" s="99"/>
      <c r="M6">
        <v>1995</v>
      </c>
      <c r="N6">
        <v>3</v>
      </c>
      <c r="O6" s="2">
        <f t="shared" si="3"/>
        <v>-0.34544426442172715</v>
      </c>
      <c r="P6" s="2">
        <f t="shared" si="4"/>
        <v>-0.2984199808236686</v>
      </c>
      <c r="Q6" s="2">
        <f t="shared" si="5"/>
        <v>-0.25882599354974767</v>
      </c>
      <c r="R6" s="2">
        <f aca="true" t="shared" si="13" ref="R6:R69">(AE9/AE6)^4-1</f>
        <v>0.44199771082456385</v>
      </c>
      <c r="S6" s="2">
        <f aca="true" t="shared" si="14" ref="S6:S69">(AF9/AF6)^4-1</f>
        <v>0.4010185819247438</v>
      </c>
      <c r="T6" s="2">
        <f aca="true" t="shared" si="15" ref="T6:T69">(AG9/AG6)^4-1</f>
        <v>0.7022743325643408</v>
      </c>
      <c r="U6" s="2">
        <f aca="true" t="shared" si="16" ref="U6:V69">(AH9/AH6)^4-1</f>
        <v>-0.15364465018958207</v>
      </c>
      <c r="V6" s="2">
        <f aca="true" t="shared" si="17" ref="V6:V14">(AI9/AI6)^4-1</f>
        <v>-0.18795533532628694</v>
      </c>
      <c r="W6" s="2">
        <f aca="true" t="shared" si="18" ref="W6:W69">(AJ9/AJ6)^4-1</f>
        <v>0.23551516736680145</v>
      </c>
      <c r="X6" s="4">
        <f>'預金'!E27/100</f>
        <v>0.01978</v>
      </c>
      <c r="Z6" t="str">
        <f t="shared" si="6"/>
        <v>95</v>
      </c>
      <c r="AA6">
        <v>3</v>
      </c>
      <c r="AB6" s="7">
        <f>'日本株'!C188</f>
        <v>16139.95</v>
      </c>
      <c r="AC6" s="7">
        <f>'日本株'!D188</f>
        <v>1307.89</v>
      </c>
      <c r="AD6" s="7">
        <f>'日本株'!E188</f>
        <v>46.85</v>
      </c>
      <c r="AE6" s="7">
        <f>'米国株'!B184</f>
        <v>4157.69</v>
      </c>
      <c r="AF6" s="7">
        <f>'米国株'!C184</f>
        <v>500.71</v>
      </c>
      <c r="AG6" s="7">
        <f>'米国株'!D184</f>
        <v>817.21</v>
      </c>
      <c r="AH6" s="7">
        <f>'為替'!B315</f>
        <v>88.38</v>
      </c>
      <c r="AI6" s="7">
        <f>'為替'!M315</f>
        <v>119.68</v>
      </c>
      <c r="AJ6" s="7">
        <v>114.56</v>
      </c>
      <c r="AL6" t="str">
        <f t="shared" si="7"/>
        <v>95</v>
      </c>
      <c r="AM6">
        <f t="shared" si="8"/>
        <v>3</v>
      </c>
      <c r="AN6" s="7">
        <f t="shared" si="9"/>
        <v>116.58823062003604</v>
      </c>
      <c r="AO6" s="7">
        <f t="shared" si="10"/>
        <v>100.58912653915077</v>
      </c>
      <c r="AP6" s="7">
        <f t="shared" si="11"/>
        <v>77.87566489361703</v>
      </c>
      <c r="AQ6" s="7">
        <f t="shared" si="12"/>
        <v>38.18822928607118</v>
      </c>
      <c r="AR6" s="7">
        <f t="shared" si="12"/>
        <v>36.65492931969751</v>
      </c>
      <c r="AS6" s="7">
        <f t="shared" si="12"/>
        <v>29.473118551030936</v>
      </c>
      <c r="AT6" s="7">
        <f t="shared" si="12"/>
        <v>75.94088331328408</v>
      </c>
      <c r="AU6" s="7">
        <f t="shared" si="12"/>
        <v>110.7020627139025</v>
      </c>
      <c r="AV6" s="7">
        <f t="shared" si="12"/>
        <v>83.65096750638921</v>
      </c>
      <c r="AW6" s="7"/>
    </row>
    <row r="7" spans="1:49" ht="13.5">
      <c r="A7" s="37" t="s">
        <v>193</v>
      </c>
      <c r="B7" s="39"/>
      <c r="C7" s="39"/>
      <c r="D7" s="39"/>
      <c r="E7" s="40"/>
      <c r="F7" s="40"/>
      <c r="G7" s="40"/>
      <c r="H7" s="40"/>
      <c r="I7" s="40"/>
      <c r="J7" s="40"/>
      <c r="K7" s="40"/>
      <c r="M7">
        <v>1995</v>
      </c>
      <c r="N7">
        <v>4</v>
      </c>
      <c r="O7" s="2">
        <f t="shared" si="3"/>
        <v>-0.03040143920252869</v>
      </c>
      <c r="P7" s="2">
        <f t="shared" si="4"/>
        <v>0.012916688003563381</v>
      </c>
      <c r="Q7" s="2">
        <f t="shared" si="5"/>
        <v>0.07414146051187553</v>
      </c>
      <c r="R7" s="2">
        <f t="shared" si="13"/>
        <v>0.40952771704916224</v>
      </c>
      <c r="S7" s="2">
        <f t="shared" si="14"/>
        <v>0.4219367943705088</v>
      </c>
      <c r="T7" s="2">
        <f t="shared" si="15"/>
        <v>0.9804874465965019</v>
      </c>
      <c r="U7" s="2">
        <f t="shared" si="16"/>
        <v>0.22723943314912565</v>
      </c>
      <c r="V7" s="2">
        <f t="shared" si="17"/>
        <v>0.2873109169784389</v>
      </c>
      <c r="W7" s="2">
        <f t="shared" si="18"/>
        <v>0.12956977477316167</v>
      </c>
      <c r="X7" s="4">
        <f>'預金'!E28/100</f>
        <v>0.01397</v>
      </c>
      <c r="Z7" t="str">
        <f t="shared" si="6"/>
        <v>95</v>
      </c>
      <c r="AA7">
        <v>4</v>
      </c>
      <c r="AB7" s="7">
        <f>'日本株'!C189</f>
        <v>16806.75</v>
      </c>
      <c r="AC7" s="7">
        <f>'日本株'!D189</f>
        <v>1331.82</v>
      </c>
      <c r="AD7" s="7">
        <f>'日本株'!E189</f>
        <v>46.56</v>
      </c>
      <c r="AE7" s="7">
        <f>'米国株'!B185</f>
        <v>4321.27</v>
      </c>
      <c r="AF7" s="7">
        <f>'米国株'!C185</f>
        <v>514.71</v>
      </c>
      <c r="AG7" s="7">
        <f>'米国株'!D185</f>
        <v>843.98</v>
      </c>
      <c r="AH7" s="7">
        <f>'為替'!B316</f>
        <v>83.77</v>
      </c>
      <c r="AI7" s="7">
        <f>'為替'!M316</f>
        <v>112.16</v>
      </c>
      <c r="AJ7" s="7">
        <v>116.4</v>
      </c>
      <c r="AL7" t="str">
        <f t="shared" si="7"/>
        <v>95</v>
      </c>
      <c r="AM7">
        <f t="shared" si="8"/>
        <v>4</v>
      </c>
      <c r="AN7" s="7">
        <f t="shared" si="9"/>
        <v>121.40491420192076</v>
      </c>
      <c r="AO7" s="7">
        <f t="shared" si="10"/>
        <v>102.42957015297294</v>
      </c>
      <c r="AP7" s="7">
        <f t="shared" si="11"/>
        <v>77.39361702127661</v>
      </c>
      <c r="AQ7" s="7">
        <f t="shared" si="12"/>
        <v>39.6907055521265</v>
      </c>
      <c r="AR7" s="7">
        <f t="shared" si="12"/>
        <v>37.67981200723275</v>
      </c>
      <c r="AS7" s="7">
        <f t="shared" si="12"/>
        <v>30.43859301121999</v>
      </c>
      <c r="AT7" s="7">
        <f t="shared" si="12"/>
        <v>71.97972160164977</v>
      </c>
      <c r="AU7" s="7">
        <f t="shared" si="12"/>
        <v>103.74618444177226</v>
      </c>
      <c r="AV7" s="7">
        <f t="shared" si="12"/>
        <v>84.99452354874043</v>
      </c>
      <c r="AW7" s="7"/>
    </row>
    <row r="8" spans="1:49" ht="13.5">
      <c r="A8" s="50" t="s">
        <v>194</v>
      </c>
      <c r="B8" s="100"/>
      <c r="C8" s="100"/>
      <c r="D8" s="100"/>
      <c r="E8" s="101"/>
      <c r="F8" s="101"/>
      <c r="G8" s="101"/>
      <c r="H8" s="101"/>
      <c r="I8" s="101"/>
      <c r="J8" s="101"/>
      <c r="K8" s="101"/>
      <c r="M8">
        <v>1995</v>
      </c>
      <c r="N8">
        <v>5</v>
      </c>
      <c r="O8" s="2">
        <f t="shared" si="3"/>
        <v>0.897309790558378</v>
      </c>
      <c r="P8" s="2">
        <f t="shared" si="4"/>
        <v>0.6790332500601441</v>
      </c>
      <c r="Q8" s="2">
        <f t="shared" si="5"/>
        <v>0.7149745658348161</v>
      </c>
      <c r="R8" s="2">
        <f t="shared" si="13"/>
        <v>0.13677467881226746</v>
      </c>
      <c r="S8" s="2">
        <f t="shared" si="14"/>
        <v>0.23129537899209152</v>
      </c>
      <c r="T8" s="2">
        <f t="shared" si="15"/>
        <v>0.9380602754659868</v>
      </c>
      <c r="U8" s="2">
        <f t="shared" si="16"/>
        <v>0.8837407423704577</v>
      </c>
      <c r="V8" s="2">
        <f t="shared" si="17"/>
        <v>0.6928662502429692</v>
      </c>
      <c r="W8" s="2">
        <f t="shared" si="18"/>
        <v>-0.10000896614025878</v>
      </c>
      <c r="X8" s="4">
        <f>'預金'!E29/100</f>
        <v>0.01225</v>
      </c>
      <c r="Z8" t="str">
        <f t="shared" si="6"/>
        <v>95</v>
      </c>
      <c r="AA8">
        <v>5</v>
      </c>
      <c r="AB8" s="7">
        <f>'日本株'!C190</f>
        <v>15436.79</v>
      </c>
      <c r="AC8" s="7">
        <f>'日本株'!D190</f>
        <v>1254.11</v>
      </c>
      <c r="AD8" s="7">
        <f>'日本株'!E190</f>
        <v>44.54</v>
      </c>
      <c r="AE8" s="7">
        <f>'米国株'!B186</f>
        <v>4465.14</v>
      </c>
      <c r="AF8" s="7">
        <f>'米国株'!C186</f>
        <v>533.4</v>
      </c>
      <c r="AG8" s="7">
        <f>'米国株'!D186</f>
        <v>864.58</v>
      </c>
      <c r="AH8" s="7">
        <f>'為替'!B317</f>
        <v>83.19</v>
      </c>
      <c r="AI8" s="7">
        <f>'為替'!M317</f>
        <v>111.76</v>
      </c>
      <c r="AJ8" s="7">
        <v>121.16</v>
      </c>
      <c r="AL8" t="str">
        <f t="shared" si="7"/>
        <v>95</v>
      </c>
      <c r="AM8">
        <f t="shared" si="8"/>
        <v>5</v>
      </c>
      <c r="AN8" s="7">
        <f t="shared" si="9"/>
        <v>111.5088976454739</v>
      </c>
      <c r="AO8" s="7">
        <f t="shared" si="10"/>
        <v>96.45293524991732</v>
      </c>
      <c r="AP8" s="7">
        <f t="shared" si="11"/>
        <v>74.03590425531915</v>
      </c>
      <c r="AQ8" s="7">
        <f t="shared" si="12"/>
        <v>41.012146195220886</v>
      </c>
      <c r="AR8" s="7">
        <f t="shared" si="12"/>
        <v>39.048030395092276</v>
      </c>
      <c r="AS8" s="7">
        <f t="shared" si="12"/>
        <v>31.181543100121544</v>
      </c>
      <c r="AT8" s="7">
        <f t="shared" si="12"/>
        <v>71.48135418456779</v>
      </c>
      <c r="AU8" s="7">
        <f t="shared" si="12"/>
        <v>103.37619091665897</v>
      </c>
      <c r="AV8" s="7">
        <f t="shared" si="12"/>
        <v>88.47024461482293</v>
      </c>
      <c r="AW8" s="7"/>
    </row>
    <row r="9" spans="1:49" ht="13.5">
      <c r="A9" s="25" t="s">
        <v>195</v>
      </c>
      <c r="B9" s="102"/>
      <c r="C9" s="102"/>
      <c r="D9" s="102"/>
      <c r="E9" s="103"/>
      <c r="F9" s="103"/>
      <c r="G9" s="103"/>
      <c r="H9" s="103"/>
      <c r="I9" s="103"/>
      <c r="J9" s="103"/>
      <c r="K9" s="103"/>
      <c r="M9">
        <v>1995</v>
      </c>
      <c r="N9">
        <v>6</v>
      </c>
      <c r="O9" s="2">
        <f t="shared" si="3"/>
        <v>1.318055071871099</v>
      </c>
      <c r="P9" s="2">
        <f t="shared" si="4"/>
        <v>1.0838513365871845</v>
      </c>
      <c r="Q9" s="2">
        <f t="shared" si="5"/>
        <v>1.1947875367728864</v>
      </c>
      <c r="R9" s="2">
        <f aca="true" t="shared" si="19" ref="R9:W11">(AE12/AE9)^4-1</f>
        <v>0.2207742968665516</v>
      </c>
      <c r="S9" s="2">
        <f t="shared" si="19"/>
        <v>0.3245903871776863</v>
      </c>
      <c r="T9" s="2">
        <f t="shared" si="19"/>
        <v>0.5619681091565683</v>
      </c>
      <c r="U9" s="2">
        <f t="shared" si="19"/>
        <v>0.7993820277500092</v>
      </c>
      <c r="V9" s="2">
        <f t="shared" si="19"/>
        <v>0.6939001368733646</v>
      </c>
      <c r="W9" s="2">
        <f t="shared" si="19"/>
        <v>0.012310106761076911</v>
      </c>
      <c r="X9" s="4">
        <f>'預金'!E30/100</f>
        <v>0.01111</v>
      </c>
      <c r="Z9" t="str">
        <f t="shared" si="6"/>
        <v>95</v>
      </c>
      <c r="AA9">
        <v>6</v>
      </c>
      <c r="AB9" s="7">
        <f>'日本株'!C191</f>
        <v>14517.4</v>
      </c>
      <c r="AC9" s="7">
        <f>'日本株'!D191</f>
        <v>1196.99</v>
      </c>
      <c r="AD9" s="7">
        <f>'日本株'!E191</f>
        <v>43.47</v>
      </c>
      <c r="AE9" s="7">
        <f>'米国株'!B187</f>
        <v>4556.1</v>
      </c>
      <c r="AF9" s="7">
        <f>'米国株'!C187</f>
        <v>544.75</v>
      </c>
      <c r="AG9" s="7">
        <f>'米国株'!D187</f>
        <v>933.45</v>
      </c>
      <c r="AH9" s="7">
        <f>'為替'!B318</f>
        <v>84.77</v>
      </c>
      <c r="AI9" s="7">
        <f>'為替'!M318</f>
        <v>113.61</v>
      </c>
      <c r="AJ9" s="7">
        <v>120.78</v>
      </c>
      <c r="AL9" t="str">
        <f t="shared" si="7"/>
        <v>95</v>
      </c>
      <c r="AM9">
        <f t="shared" si="8"/>
        <v>6</v>
      </c>
      <c r="AN9" s="7">
        <f t="shared" si="9"/>
        <v>104.86760982551442</v>
      </c>
      <c r="AO9" s="7">
        <f t="shared" si="10"/>
        <v>92.05986633134138</v>
      </c>
      <c r="AP9" s="7">
        <f t="shared" si="11"/>
        <v>72.25731382978724</v>
      </c>
      <c r="AQ9" s="7">
        <f t="shared" si="12"/>
        <v>41.84761043999647</v>
      </c>
      <c r="AR9" s="7">
        <f t="shared" si="12"/>
        <v>39.87891743105833</v>
      </c>
      <c r="AS9" s="7">
        <f t="shared" si="12"/>
        <v>33.66537672258028</v>
      </c>
      <c r="AT9" s="7">
        <f t="shared" si="12"/>
        <v>72.83897576903247</v>
      </c>
      <c r="AU9" s="7">
        <f t="shared" si="12"/>
        <v>105.08741097030803</v>
      </c>
      <c r="AV9" s="7">
        <f t="shared" si="12"/>
        <v>88.19277108433737</v>
      </c>
      <c r="AW9" s="7"/>
    </row>
    <row r="10" spans="1:49" ht="13.5">
      <c r="A10" s="37" t="s">
        <v>196</v>
      </c>
      <c r="B10" s="44"/>
      <c r="C10" s="44"/>
      <c r="D10" s="44"/>
      <c r="E10" s="45"/>
      <c r="F10" s="45"/>
      <c r="G10" s="45"/>
      <c r="H10" s="45"/>
      <c r="I10" s="45"/>
      <c r="J10" s="45"/>
      <c r="K10" s="45"/>
      <c r="M10">
        <v>1995</v>
      </c>
      <c r="N10">
        <v>7</v>
      </c>
      <c r="O10" s="2">
        <f t="shared" si="3"/>
        <v>0.2557654860328429</v>
      </c>
      <c r="P10" s="2">
        <f t="shared" si="4"/>
        <v>0.24429843241761384</v>
      </c>
      <c r="Q10" s="2">
        <f t="shared" si="5"/>
        <v>0.4731063556168247</v>
      </c>
      <c r="R10" s="2">
        <f t="shared" si="19"/>
        <v>0.04053862853102008</v>
      </c>
      <c r="S10" s="2">
        <f t="shared" si="19"/>
        <v>0.14569273728609322</v>
      </c>
      <c r="T10" s="2">
        <f t="shared" si="19"/>
        <v>0.14667122123071197</v>
      </c>
      <c r="U10" s="2">
        <f t="shared" si="19"/>
        <v>0.7840760898669221</v>
      </c>
      <c r="V10" s="2">
        <f t="shared" si="19"/>
        <v>0.6280063735660151</v>
      </c>
      <c r="W10" s="2">
        <f t="shared" si="19"/>
        <v>0.04542041856722334</v>
      </c>
      <c r="X10" s="4">
        <f>'預金'!E31/100</f>
        <v>0.008199999999999999</v>
      </c>
      <c r="Z10" t="str">
        <f t="shared" si="6"/>
        <v>95</v>
      </c>
      <c r="AA10">
        <v>7</v>
      </c>
      <c r="AB10" s="7">
        <f>'日本株'!C192</f>
        <v>16677.53</v>
      </c>
      <c r="AC10" s="7">
        <f>'日本株'!D192</f>
        <v>1336.1</v>
      </c>
      <c r="AD10" s="7">
        <f>'日本株'!E192</f>
        <v>47.4</v>
      </c>
      <c r="AE10" s="7">
        <f>'米国株'!B188</f>
        <v>4708.47</v>
      </c>
      <c r="AF10" s="7">
        <f>'米国株'!C188</f>
        <v>562.06</v>
      </c>
      <c r="AG10" s="7">
        <f>'米国株'!D188</f>
        <v>1001.21</v>
      </c>
      <c r="AH10" s="7">
        <f>'為替'!B319</f>
        <v>88.17</v>
      </c>
      <c r="AI10" s="7">
        <f>'為替'!M319</f>
        <v>119.47</v>
      </c>
      <c r="AJ10" s="7">
        <v>120</v>
      </c>
      <c r="AL10" t="str">
        <f t="shared" si="7"/>
        <v>95</v>
      </c>
      <c r="AM10">
        <f t="shared" si="8"/>
        <v>7</v>
      </c>
      <c r="AN10" s="7">
        <f t="shared" si="9"/>
        <v>120.47148310946253</v>
      </c>
      <c r="AO10" s="7">
        <f t="shared" si="10"/>
        <v>102.75874268398668</v>
      </c>
      <c r="AP10" s="7">
        <f t="shared" si="11"/>
        <v>78.78989361702128</v>
      </c>
      <c r="AQ10" s="7">
        <f t="shared" si="12"/>
        <v>43.24712326955295</v>
      </c>
      <c r="AR10" s="7">
        <f t="shared" si="12"/>
        <v>41.14611166828939</v>
      </c>
      <c r="AS10" s="7">
        <f t="shared" si="12"/>
        <v>36.109177597530234</v>
      </c>
      <c r="AT10" s="7">
        <f t="shared" si="12"/>
        <v>75.7604399381337</v>
      </c>
      <c r="AU10" s="7">
        <f t="shared" si="12"/>
        <v>110.50781611321803</v>
      </c>
      <c r="AV10" s="7">
        <f t="shared" si="12"/>
        <v>87.62322015334064</v>
      </c>
      <c r="AW10" s="7"/>
    </row>
    <row r="11" spans="1:49" ht="13.5">
      <c r="A11" s="50" t="s">
        <v>197</v>
      </c>
      <c r="B11" s="100"/>
      <c r="C11" s="100"/>
      <c r="D11" s="100"/>
      <c r="E11" s="101"/>
      <c r="F11" s="101"/>
      <c r="G11" s="101"/>
      <c r="H11" s="101"/>
      <c r="I11" s="101"/>
      <c r="J11" s="101"/>
      <c r="K11" s="101"/>
      <c r="M11">
        <v>1995</v>
      </c>
      <c r="N11">
        <v>8</v>
      </c>
      <c r="O11" s="2">
        <f t="shared" si="3"/>
        <v>0.1458342377749129</v>
      </c>
      <c r="P11" s="2">
        <f t="shared" si="4"/>
        <v>0.16208296801195243</v>
      </c>
      <c r="Q11" s="2">
        <f t="shared" si="5"/>
        <v>0.04548816877338124</v>
      </c>
      <c r="R11" s="2">
        <f t="shared" si="19"/>
        <v>0.4674215460367741</v>
      </c>
      <c r="S11" s="2">
        <f t="shared" si="19"/>
        <v>0.34743953328025445</v>
      </c>
      <c r="T11" s="2">
        <f t="shared" si="19"/>
        <v>0.1623150700840541</v>
      </c>
      <c r="U11" s="2">
        <f t="shared" si="19"/>
        <v>0.18384486111566734</v>
      </c>
      <c r="V11" s="2">
        <f t="shared" si="19"/>
        <v>0.1712992766904402</v>
      </c>
      <c r="W11" s="2">
        <f t="shared" si="19"/>
        <v>0.17825391330050389</v>
      </c>
      <c r="X11" s="4">
        <f>'預金'!E32/100</f>
        <v>0.0072</v>
      </c>
      <c r="Z11" t="str">
        <f t="shared" si="6"/>
        <v>95</v>
      </c>
      <c r="AA11">
        <v>8</v>
      </c>
      <c r="AB11" s="7">
        <f>'日本株'!C193</f>
        <v>18117.22</v>
      </c>
      <c r="AC11" s="7">
        <f>'日本株'!D193</f>
        <v>1427.58</v>
      </c>
      <c r="AD11" s="7">
        <f>'日本株'!E193</f>
        <v>50.97</v>
      </c>
      <c r="AE11" s="7">
        <f>'米国株'!B189</f>
        <v>4610.56</v>
      </c>
      <c r="AF11" s="7">
        <f>'米国株'!C189</f>
        <v>561.88</v>
      </c>
      <c r="AG11" s="7">
        <f>'米国株'!D189</f>
        <v>1020.11</v>
      </c>
      <c r="AH11" s="7">
        <f>'為替'!B320</f>
        <v>97.46</v>
      </c>
      <c r="AI11" s="7">
        <f>'為替'!M320</f>
        <v>127.48</v>
      </c>
      <c r="AJ11" s="7">
        <v>118.01</v>
      </c>
      <c r="AL11" t="str">
        <f t="shared" si="7"/>
        <v>95</v>
      </c>
      <c r="AM11">
        <f t="shared" si="8"/>
        <v>8</v>
      </c>
      <c r="AN11" s="7">
        <f t="shared" si="9"/>
        <v>130.87119994510078</v>
      </c>
      <c r="AO11" s="7">
        <f t="shared" si="10"/>
        <v>109.79442098705611</v>
      </c>
      <c r="AP11" s="7">
        <f t="shared" si="11"/>
        <v>84.72406914893618</v>
      </c>
      <c r="AQ11" s="7">
        <f t="shared" si="12"/>
        <v>42.3478235311407</v>
      </c>
      <c r="AR11" s="7">
        <f t="shared" si="12"/>
        <v>41.132934605163946</v>
      </c>
      <c r="AS11" s="7">
        <f t="shared" si="12"/>
        <v>36.79081627132826</v>
      </c>
      <c r="AT11" s="7">
        <f t="shared" si="12"/>
        <v>83.7429111531191</v>
      </c>
      <c r="AU11" s="7">
        <f t="shared" si="12"/>
        <v>117.91693645361208</v>
      </c>
      <c r="AV11" s="7">
        <f t="shared" si="12"/>
        <v>86.17013508579775</v>
      </c>
      <c r="AW11" s="7"/>
    </row>
    <row r="12" spans="1:49" ht="13.5">
      <c r="A12" s="25" t="s">
        <v>198</v>
      </c>
      <c r="B12" s="102"/>
      <c r="C12" s="102"/>
      <c r="D12" s="102"/>
      <c r="E12" s="103"/>
      <c r="F12" s="103"/>
      <c r="G12" s="103"/>
      <c r="H12" s="103"/>
      <c r="I12" s="103"/>
      <c r="J12" s="103"/>
      <c r="K12" s="103"/>
      <c r="M12">
        <v>1995</v>
      </c>
      <c r="N12">
        <v>9</v>
      </c>
      <c r="O12" s="2">
        <f t="shared" si="3"/>
        <v>0.5133890882791758</v>
      </c>
      <c r="P12" s="2">
        <f t="shared" si="4"/>
        <v>0.44833451524875834</v>
      </c>
      <c r="Q12" s="2">
        <f t="shared" si="5"/>
        <v>0.09628118259089535</v>
      </c>
      <c r="R12" s="2">
        <f t="shared" si="13"/>
        <v>0.30344898733326864</v>
      </c>
      <c r="S12" s="2">
        <f t="shared" si="14"/>
        <v>0.2338287230348275</v>
      </c>
      <c r="T12" s="2">
        <f t="shared" si="15"/>
        <v>0.03333517591056734</v>
      </c>
      <c r="U12" s="2">
        <f t="shared" si="16"/>
        <v>0.20708596892911113</v>
      </c>
      <c r="V12" s="2">
        <f t="shared" si="17"/>
        <v>0.18190240365483668</v>
      </c>
      <c r="W12" s="2">
        <f t="shared" si="18"/>
        <v>-0.04415255027137499</v>
      </c>
      <c r="X12" s="4">
        <f>'預金'!E33/100</f>
        <v>0.00534</v>
      </c>
      <c r="Z12" t="str">
        <f t="shared" si="6"/>
        <v>95</v>
      </c>
      <c r="AA12">
        <v>9</v>
      </c>
      <c r="AB12" s="7">
        <f>'日本株'!C194</f>
        <v>17913.06</v>
      </c>
      <c r="AC12" s="7">
        <f>'日本株'!D194</f>
        <v>1438.16</v>
      </c>
      <c r="AD12" s="7">
        <f>'日本株'!E194</f>
        <v>52.91</v>
      </c>
      <c r="AE12" s="7">
        <f>'米国株'!B190</f>
        <v>4789.08</v>
      </c>
      <c r="AF12" s="7">
        <f>'米国株'!C190</f>
        <v>584.41</v>
      </c>
      <c r="AG12" s="7">
        <f>'米国株'!D190</f>
        <v>1043.54</v>
      </c>
      <c r="AH12" s="7">
        <f>'為替'!B321</f>
        <v>98.18</v>
      </c>
      <c r="AI12" s="7">
        <f>'為替'!M321</f>
        <v>129.61</v>
      </c>
      <c r="AJ12" s="7">
        <v>121.15</v>
      </c>
      <c r="AL12" t="str">
        <f t="shared" si="7"/>
        <v>95</v>
      </c>
      <c r="AM12">
        <f t="shared" si="8"/>
        <v>9</v>
      </c>
      <c r="AN12" s="7">
        <f t="shared" si="9"/>
        <v>129.3964337182298</v>
      </c>
      <c r="AO12" s="7">
        <f t="shared" si="10"/>
        <v>110.60812317820694</v>
      </c>
      <c r="AP12" s="7">
        <f t="shared" si="11"/>
        <v>87.94880319148936</v>
      </c>
      <c r="AQ12" s="7">
        <f aca="true" t="shared" si="20" ref="AQ12:AV19">AE12/AE$76*100</f>
        <v>43.987523146107044</v>
      </c>
      <c r="AR12" s="7">
        <f t="shared" si="20"/>
        <v>42.782263673033135</v>
      </c>
      <c r="AS12" s="7">
        <f t="shared" si="20"/>
        <v>37.63583183360803</v>
      </c>
      <c r="AT12" s="7">
        <f t="shared" si="20"/>
        <v>84.36157415363465</v>
      </c>
      <c r="AU12" s="7">
        <f t="shared" si="20"/>
        <v>119.88715197484045</v>
      </c>
      <c r="AV12" s="7">
        <f t="shared" si="20"/>
        <v>88.46294267981017</v>
      </c>
      <c r="AW12" s="7"/>
    </row>
    <row r="13" spans="13:49" ht="13.5">
      <c r="M13">
        <v>1995</v>
      </c>
      <c r="N13">
        <v>10</v>
      </c>
      <c r="O13" s="2">
        <f t="shared" si="3"/>
        <v>0.9314415542840206</v>
      </c>
      <c r="P13" s="2">
        <f t="shared" si="4"/>
        <v>0.7075582352851033</v>
      </c>
      <c r="Q13" s="2">
        <f t="shared" si="5"/>
        <v>0.27592298934787274</v>
      </c>
      <c r="R13" s="2">
        <f t="shared" si="13"/>
        <v>0.6568567242227972</v>
      </c>
      <c r="S13" s="2">
        <f t="shared" si="14"/>
        <v>0.43114689845454923</v>
      </c>
      <c r="T13" s="2">
        <f t="shared" si="15"/>
        <v>0.0948122334735717</v>
      </c>
      <c r="U13" s="2">
        <f t="shared" si="16"/>
        <v>0.21210171109105325</v>
      </c>
      <c r="V13" s="2">
        <f t="shared" si="17"/>
        <v>0.026944599657807267</v>
      </c>
      <c r="W13" s="2">
        <f t="shared" si="18"/>
        <v>-0.054874120944419014</v>
      </c>
      <c r="X13" s="4">
        <f>'預金'!E34/100</f>
        <v>0.00444</v>
      </c>
      <c r="Z13" t="str">
        <f t="shared" si="6"/>
        <v>95</v>
      </c>
      <c r="AA13">
        <v>10</v>
      </c>
      <c r="AB13" s="7">
        <f>'日本株'!C195</f>
        <v>17654.64</v>
      </c>
      <c r="AC13" s="7">
        <f>'日本株'!D195</f>
        <v>1411.14</v>
      </c>
      <c r="AD13" s="7">
        <f>'日本株'!E195</f>
        <v>52.22</v>
      </c>
      <c r="AE13" s="7">
        <f>'米国株'!B191</f>
        <v>4755.48</v>
      </c>
      <c r="AF13" s="7">
        <f>'米国株'!C191</f>
        <v>581.5</v>
      </c>
      <c r="AG13" s="7">
        <f>'米国株'!D191</f>
        <v>1036.06</v>
      </c>
      <c r="AH13" s="7">
        <f>'為替'!B322</f>
        <v>101.9</v>
      </c>
      <c r="AI13" s="7">
        <f>'為替'!M322</f>
        <v>134.95</v>
      </c>
      <c r="AJ13" s="7">
        <v>121.34</v>
      </c>
      <c r="AL13" t="str">
        <f t="shared" si="7"/>
        <v>95</v>
      </c>
      <c r="AM13">
        <f t="shared" si="8"/>
        <v>10</v>
      </c>
      <c r="AN13" s="7">
        <f t="shared" si="9"/>
        <v>127.52971600492648</v>
      </c>
      <c r="AO13" s="7">
        <f t="shared" si="10"/>
        <v>108.53002930250801</v>
      </c>
      <c r="AP13" s="7">
        <f t="shared" si="11"/>
        <v>86.80186170212765</v>
      </c>
      <c r="AQ13" s="7">
        <f t="shared" si="20"/>
        <v>43.67890838550392</v>
      </c>
      <c r="AR13" s="7">
        <f t="shared" si="20"/>
        <v>42.56923448583832</v>
      </c>
      <c r="AS13" s="7">
        <f t="shared" si="20"/>
        <v>37.36606160715252</v>
      </c>
      <c r="AT13" s="7">
        <f t="shared" si="20"/>
        <v>87.55799965629835</v>
      </c>
      <c r="AU13" s="7">
        <f t="shared" si="20"/>
        <v>124.82656553510311</v>
      </c>
      <c r="AV13" s="7">
        <f t="shared" si="20"/>
        <v>88.60167944505295</v>
      </c>
      <c r="AW13" s="7"/>
    </row>
    <row r="14" spans="1:49" ht="13.5">
      <c r="A14" t="s">
        <v>164</v>
      </c>
      <c r="M14">
        <v>1995</v>
      </c>
      <c r="N14">
        <v>11</v>
      </c>
      <c r="O14" s="2">
        <f t="shared" si="3"/>
        <v>0.32888520684837697</v>
      </c>
      <c r="P14" s="2">
        <f t="shared" si="4"/>
        <v>0.2284899465140926</v>
      </c>
      <c r="Q14" s="2">
        <f t="shared" si="5"/>
        <v>0.25028307512990855</v>
      </c>
      <c r="R14" s="2">
        <f t="shared" si="13"/>
        <v>0.3656307126830527</v>
      </c>
      <c r="S14" s="2">
        <f t="shared" si="14"/>
        <v>0.2525731276269436</v>
      </c>
      <c r="T14" s="2">
        <f t="shared" si="15"/>
        <v>0.16342344969189337</v>
      </c>
      <c r="U14" s="2">
        <f t="shared" si="16"/>
        <v>0.11993838115195743</v>
      </c>
      <c r="V14" s="2">
        <f t="shared" si="17"/>
        <v>0.05980952770750436</v>
      </c>
      <c r="W14" s="2">
        <f t="shared" si="18"/>
        <v>-0.1268625582757048</v>
      </c>
      <c r="X14" s="4">
        <f>'預金'!E35/100</f>
        <v>0.00479</v>
      </c>
      <c r="Z14" t="str">
        <f t="shared" si="6"/>
        <v>95</v>
      </c>
      <c r="AA14">
        <v>11</v>
      </c>
      <c r="AB14" s="7">
        <f>'日本株'!C196</f>
        <v>18744.42</v>
      </c>
      <c r="AC14" s="7">
        <f>'日本株'!D196</f>
        <v>1482.21</v>
      </c>
      <c r="AD14" s="7">
        <f>'日本株'!E196</f>
        <v>51.54</v>
      </c>
      <c r="AE14" s="7">
        <f>'米国株'!B192</f>
        <v>5074.49</v>
      </c>
      <c r="AF14" s="7">
        <f>'米国株'!C192</f>
        <v>605.37</v>
      </c>
      <c r="AG14" s="7">
        <f>'米国株'!D192</f>
        <v>1059.2</v>
      </c>
      <c r="AH14" s="7">
        <f>'為替'!B323</f>
        <v>101.66</v>
      </c>
      <c r="AI14" s="7">
        <f>'為替'!M323</f>
        <v>132.62</v>
      </c>
      <c r="AJ14" s="7">
        <v>122.95</v>
      </c>
      <c r="AL14" t="str">
        <f t="shared" si="7"/>
        <v>95</v>
      </c>
      <c r="AM14">
        <f t="shared" si="8"/>
        <v>11</v>
      </c>
      <c r="AN14" s="7">
        <f t="shared" si="9"/>
        <v>135.40182973298033</v>
      </c>
      <c r="AO14" s="7">
        <f t="shared" si="10"/>
        <v>113.99598532567315</v>
      </c>
      <c r="AP14" s="7">
        <f t="shared" si="11"/>
        <v>85.6715425531915</v>
      </c>
      <c r="AQ14" s="7">
        <f t="shared" si="20"/>
        <v>46.609003468242065</v>
      </c>
      <c r="AR14" s="7">
        <f t="shared" si="20"/>
        <v>44.31665946808588</v>
      </c>
      <c r="AS14" s="7">
        <f t="shared" si="20"/>
        <v>38.200618163326396</v>
      </c>
      <c r="AT14" s="7">
        <f t="shared" si="20"/>
        <v>87.35177865612648</v>
      </c>
      <c r="AU14" s="7">
        <f t="shared" si="20"/>
        <v>122.67135325131811</v>
      </c>
      <c r="AV14" s="7">
        <f t="shared" si="20"/>
        <v>89.77729098211027</v>
      </c>
      <c r="AW14" s="7"/>
    </row>
    <row r="15" spans="1:49" ht="13.5" customHeight="1">
      <c r="A15" s="9"/>
      <c r="B15" s="24" t="s">
        <v>633</v>
      </c>
      <c r="C15" s="24"/>
      <c r="D15" s="24"/>
      <c r="E15" s="24" t="s">
        <v>130</v>
      </c>
      <c r="F15" s="24"/>
      <c r="G15" s="24"/>
      <c r="H15" s="24" t="s">
        <v>133</v>
      </c>
      <c r="I15" s="24"/>
      <c r="J15" s="23" t="s">
        <v>134</v>
      </c>
      <c r="K15" s="23" t="s">
        <v>135</v>
      </c>
      <c r="M15">
        <v>1995</v>
      </c>
      <c r="N15">
        <v>12</v>
      </c>
      <c r="O15" s="2">
        <f t="shared" si="3"/>
        <v>0.34766311812302875</v>
      </c>
      <c r="P15" s="2">
        <f t="shared" si="4"/>
        <v>0.1586964258316419</v>
      </c>
      <c r="Q15" s="2">
        <f t="shared" si="5"/>
        <v>0.30358828047078745</v>
      </c>
      <c r="R15" s="2">
        <f aca="true" t="shared" si="21" ref="R15:W19">(AE18/AE15)^4-1</f>
        <v>0.4212019968083833</v>
      </c>
      <c r="S15" s="2">
        <f t="shared" si="21"/>
        <v>0.20631174303355704</v>
      </c>
      <c r="T15" s="2">
        <f t="shared" si="21"/>
        <v>0.20088846228747892</v>
      </c>
      <c r="U15" s="2">
        <f t="shared" si="21"/>
        <v>0.14658167200349626</v>
      </c>
      <c r="V15" s="2">
        <f t="shared" si="21"/>
        <v>0.03812387066447753</v>
      </c>
      <c r="W15" s="2">
        <f t="shared" si="21"/>
        <v>-0.010311335465846505</v>
      </c>
      <c r="X15" s="4">
        <f>'預金'!E36/100</f>
        <v>0.004699999999999999</v>
      </c>
      <c r="Z15" t="str">
        <f t="shared" si="6"/>
        <v>95</v>
      </c>
      <c r="AA15">
        <v>12</v>
      </c>
      <c r="AB15" s="7">
        <f>'日本株'!C197</f>
        <v>19868.15</v>
      </c>
      <c r="AC15" s="7">
        <f>'日本株'!D197</f>
        <v>1577.7</v>
      </c>
      <c r="AD15" s="7">
        <f>'日本株'!E197</f>
        <v>54.14</v>
      </c>
      <c r="AE15" s="7">
        <f>'米国株'!B193</f>
        <v>5117.12</v>
      </c>
      <c r="AF15" s="7">
        <f>'米国株'!C193</f>
        <v>615.93</v>
      </c>
      <c r="AG15" s="7">
        <f>'米国株'!D193</f>
        <v>1052.13</v>
      </c>
      <c r="AH15" s="7">
        <f>'為替'!B324</f>
        <v>102.91</v>
      </c>
      <c r="AI15" s="7">
        <f>'為替'!M324</f>
        <v>135.14</v>
      </c>
      <c r="AJ15" s="7">
        <v>119.79</v>
      </c>
      <c r="AL15" t="str">
        <f t="shared" si="7"/>
        <v>95</v>
      </c>
      <c r="AM15">
        <f t="shared" si="8"/>
        <v>12</v>
      </c>
      <c r="AN15" s="7">
        <f t="shared" si="9"/>
        <v>143.51918402432904</v>
      </c>
      <c r="AO15" s="7">
        <f t="shared" si="10"/>
        <v>121.34007060289333</v>
      </c>
      <c r="AP15" s="7">
        <f t="shared" si="11"/>
        <v>89.99335106382979</v>
      </c>
      <c r="AQ15" s="7">
        <f t="shared" si="20"/>
        <v>47.00055844575728</v>
      </c>
      <c r="AR15" s="7">
        <f t="shared" si="20"/>
        <v>45.08971383811245</v>
      </c>
      <c r="AS15" s="7">
        <f t="shared" si="20"/>
        <v>37.945634807572326</v>
      </c>
      <c r="AT15" s="7">
        <f t="shared" si="20"/>
        <v>88.42584636535487</v>
      </c>
      <c r="AU15" s="7">
        <f t="shared" si="20"/>
        <v>125.00231245953195</v>
      </c>
      <c r="AV15" s="7">
        <f t="shared" si="20"/>
        <v>87.4698795180723</v>
      </c>
      <c r="AW15" s="7"/>
    </row>
    <row r="16" spans="1:49" ht="13.5" customHeight="1" thickBot="1">
      <c r="A16" s="51"/>
      <c r="B16" s="28" t="s">
        <v>129</v>
      </c>
      <c r="C16" s="28" t="s">
        <v>631</v>
      </c>
      <c r="D16" s="28" t="s">
        <v>632</v>
      </c>
      <c r="E16" s="26" t="s">
        <v>131</v>
      </c>
      <c r="F16" s="26" t="s">
        <v>132</v>
      </c>
      <c r="G16" s="26" t="s">
        <v>139</v>
      </c>
      <c r="H16" s="26" t="s">
        <v>141</v>
      </c>
      <c r="I16" s="26" t="s">
        <v>152</v>
      </c>
      <c r="J16" s="26" t="s">
        <v>137</v>
      </c>
      <c r="K16" s="26" t="s">
        <v>9</v>
      </c>
      <c r="M16">
        <f>M4+1</f>
        <v>1996</v>
      </c>
      <c r="N16">
        <f>N4</f>
        <v>1</v>
      </c>
      <c r="O16" s="2">
        <f t="shared" si="3"/>
        <v>0.25785849521725</v>
      </c>
      <c r="P16" s="2">
        <f t="shared" si="4"/>
        <v>0.26994593415650714</v>
      </c>
      <c r="Q16" s="2">
        <f t="shared" si="5"/>
        <v>0.48725881926267833</v>
      </c>
      <c r="R16" s="2">
        <f t="shared" si="21"/>
        <v>0.13519751989455497</v>
      </c>
      <c r="S16" s="2">
        <f t="shared" si="21"/>
        <v>0.11912707995061189</v>
      </c>
      <c r="T16" s="2">
        <f t="shared" si="21"/>
        <v>0.5924562645768767</v>
      </c>
      <c r="U16" s="2">
        <f t="shared" si="21"/>
        <v>-0.094820167022718</v>
      </c>
      <c r="V16" s="2">
        <f t="shared" si="21"/>
        <v>-0.1366568649441291</v>
      </c>
      <c r="W16" s="2">
        <f t="shared" si="21"/>
        <v>-0.05403474089934279</v>
      </c>
      <c r="X16" s="4">
        <f>'預金'!E37/100</f>
        <v>0.00444</v>
      </c>
      <c r="Z16" t="str">
        <f t="shared" si="6"/>
        <v>96</v>
      </c>
      <c r="AA16">
        <f>AA4</f>
        <v>1</v>
      </c>
      <c r="AB16" s="7">
        <f>'日本株'!C198</f>
        <v>20812.74</v>
      </c>
      <c r="AC16" s="7">
        <f>'日本株'!D198</f>
        <v>1613.11</v>
      </c>
      <c r="AD16" s="7">
        <f>'日本株'!E198</f>
        <v>55.5</v>
      </c>
      <c r="AE16" s="7">
        <f>'米国株'!B194</f>
        <v>5395.3</v>
      </c>
      <c r="AF16" s="7">
        <f>'米国株'!C194</f>
        <v>636.02</v>
      </c>
      <c r="AG16" s="7">
        <f>'米国株'!D194</f>
        <v>1059.79</v>
      </c>
      <c r="AH16" s="7">
        <f>'為替'!B325</f>
        <v>106.92</v>
      </c>
      <c r="AI16" s="7">
        <f>'為替'!M325</f>
        <v>135.85</v>
      </c>
      <c r="AJ16" s="7">
        <v>119.64</v>
      </c>
      <c r="AL16" t="str">
        <f t="shared" si="7"/>
        <v>96</v>
      </c>
      <c r="AM16">
        <f t="shared" si="8"/>
        <v>1</v>
      </c>
      <c r="AN16" s="7">
        <f t="shared" si="9"/>
        <v>150.34250607683725</v>
      </c>
      <c r="AO16" s="7">
        <f t="shared" si="10"/>
        <v>124.06343493074301</v>
      </c>
      <c r="AP16" s="7">
        <f t="shared" si="11"/>
        <v>92.25398936170214</v>
      </c>
      <c r="AQ16" s="7">
        <f t="shared" si="20"/>
        <v>49.555631484583955</v>
      </c>
      <c r="AR16" s="7">
        <f t="shared" si="20"/>
        <v>46.56042049472551</v>
      </c>
      <c r="AS16" s="7">
        <f t="shared" si="20"/>
        <v>38.221896830921146</v>
      </c>
      <c r="AT16" s="7">
        <f t="shared" si="20"/>
        <v>91.87145557655954</v>
      </c>
      <c r="AU16" s="7">
        <f t="shared" si="20"/>
        <v>125.65905096660808</v>
      </c>
      <c r="AV16" s="7">
        <f t="shared" si="20"/>
        <v>87.36035049288063</v>
      </c>
      <c r="AW16" s="7"/>
    </row>
    <row r="17" spans="1:49" ht="13.5" customHeight="1" thickTop="1">
      <c r="A17" s="25" t="s">
        <v>129</v>
      </c>
      <c r="B17" s="104"/>
      <c r="C17" s="104"/>
      <c r="D17" s="104"/>
      <c r="E17" s="105"/>
      <c r="F17" s="105"/>
      <c r="G17" s="105"/>
      <c r="H17" s="105"/>
      <c r="I17" s="105"/>
      <c r="J17" s="105"/>
      <c r="K17" s="105"/>
      <c r="M17">
        <f aca="true" t="shared" si="22" ref="M17:M31">M5+1</f>
        <v>1996</v>
      </c>
      <c r="N17">
        <f aca="true" t="shared" si="23" ref="N17:N31">N5</f>
        <v>2</v>
      </c>
      <c r="O17" s="2">
        <f t="shared" si="3"/>
        <v>0.4166169285167116</v>
      </c>
      <c r="P17" s="2">
        <f t="shared" si="4"/>
        <v>0.3452898450012236</v>
      </c>
      <c r="Q17" s="2">
        <f t="shared" si="5"/>
        <v>0.5848925953640038</v>
      </c>
      <c r="R17" s="2">
        <f t="shared" si="21"/>
        <v>0.1199347828988453</v>
      </c>
      <c r="S17" s="2">
        <f t="shared" si="21"/>
        <v>0.1915969258154504</v>
      </c>
      <c r="T17" s="2">
        <f t="shared" si="21"/>
        <v>0.6324341207849291</v>
      </c>
      <c r="U17" s="2">
        <f t="shared" si="21"/>
        <v>0.15303301710363404</v>
      </c>
      <c r="V17" s="2">
        <f t="shared" si="21"/>
        <v>0.015246931724075541</v>
      </c>
      <c r="W17" s="2">
        <f t="shared" si="21"/>
        <v>0.03926963863586086</v>
      </c>
      <c r="X17" s="4">
        <f>'預金'!E38/100</f>
        <v>0.004719999999999999</v>
      </c>
      <c r="Z17" t="str">
        <f t="shared" si="6"/>
        <v>96</v>
      </c>
      <c r="AA17">
        <f aca="true" t="shared" si="24" ref="AA17:AA31">AA5</f>
        <v>2</v>
      </c>
      <c r="AB17" s="7">
        <f>'日本株'!C199</f>
        <v>20125.37</v>
      </c>
      <c r="AC17" s="7">
        <f>'日本株'!D199</f>
        <v>1560.46</v>
      </c>
      <c r="AD17" s="7">
        <f>'日本株'!E199</f>
        <v>54.5</v>
      </c>
      <c r="AE17" s="7">
        <f>'米国株'!B195</f>
        <v>5485.62</v>
      </c>
      <c r="AF17" s="7">
        <f>'米国株'!C195</f>
        <v>640.43</v>
      </c>
      <c r="AG17" s="7">
        <f>'米国株'!D195</f>
        <v>1100.05</v>
      </c>
      <c r="AH17" s="7">
        <f>'為替'!B326</f>
        <v>104.58</v>
      </c>
      <c r="AI17" s="7">
        <f>'為替'!M326</f>
        <v>134.56</v>
      </c>
      <c r="AJ17" s="7">
        <v>118.85</v>
      </c>
      <c r="AL17" t="str">
        <f t="shared" si="7"/>
        <v>96</v>
      </c>
      <c r="AM17">
        <f t="shared" si="8"/>
        <v>2</v>
      </c>
      <c r="AN17" s="7">
        <f t="shared" si="9"/>
        <v>145.3772334408443</v>
      </c>
      <c r="AO17" s="7">
        <f t="shared" si="10"/>
        <v>120.0141513424548</v>
      </c>
      <c r="AP17" s="7">
        <f t="shared" si="11"/>
        <v>90.59175531914893</v>
      </c>
      <c r="AQ17" s="7">
        <f t="shared" si="20"/>
        <v>50.3852173529671</v>
      </c>
      <c r="AR17" s="7">
        <f t="shared" si="20"/>
        <v>46.883258541299114</v>
      </c>
      <c r="AS17" s="7">
        <f t="shared" si="20"/>
        <v>39.67389540272583</v>
      </c>
      <c r="AT17" s="7">
        <f t="shared" si="20"/>
        <v>89.860800824884</v>
      </c>
      <c r="AU17" s="7">
        <f t="shared" si="20"/>
        <v>124.46582184811766</v>
      </c>
      <c r="AV17" s="7">
        <f t="shared" si="20"/>
        <v>86.78349762687112</v>
      </c>
      <c r="AW17" s="7"/>
    </row>
    <row r="18" spans="1:49" ht="13.5" customHeight="1">
      <c r="A18" s="25" t="s">
        <v>631</v>
      </c>
      <c r="B18" s="104"/>
      <c r="C18" s="104"/>
      <c r="D18" s="104"/>
      <c r="E18" s="105"/>
      <c r="F18" s="105"/>
      <c r="G18" s="105"/>
      <c r="H18" s="105"/>
      <c r="I18" s="105"/>
      <c r="J18" s="105"/>
      <c r="K18" s="105"/>
      <c r="M18">
        <f t="shared" si="22"/>
        <v>1996</v>
      </c>
      <c r="N18">
        <f t="shared" si="23"/>
        <v>3</v>
      </c>
      <c r="O18" s="2">
        <f t="shared" si="3"/>
        <v>0.2271327054549941</v>
      </c>
      <c r="P18" s="2">
        <f t="shared" si="4"/>
        <v>0.19785494463115727</v>
      </c>
      <c r="Q18" s="2">
        <f t="shared" si="5"/>
        <v>0.37992889985381795</v>
      </c>
      <c r="R18" s="2">
        <f t="shared" si="21"/>
        <v>0.04920066316601979</v>
      </c>
      <c r="S18" s="2">
        <f t="shared" si="21"/>
        <v>0.16505632700369022</v>
      </c>
      <c r="T18" s="2">
        <f t="shared" si="21"/>
        <v>0.34005440909697593</v>
      </c>
      <c r="U18" s="2">
        <f t="shared" si="21"/>
        <v>0.13354638131337682</v>
      </c>
      <c r="V18" s="2">
        <f t="shared" si="21"/>
        <v>0.03415070629671857</v>
      </c>
      <c r="W18" s="2">
        <f t="shared" si="21"/>
        <v>-0.0060125090639768786</v>
      </c>
      <c r="X18" s="4">
        <f>'預金'!E39/100</f>
        <v>0.0049</v>
      </c>
      <c r="Z18" t="str">
        <f t="shared" si="6"/>
        <v>96</v>
      </c>
      <c r="AA18">
        <f t="shared" si="24"/>
        <v>3</v>
      </c>
      <c r="AB18" s="7">
        <f>'日本株'!C200</f>
        <v>21406.85</v>
      </c>
      <c r="AC18" s="7">
        <f>'日本株'!D200</f>
        <v>1636.88</v>
      </c>
      <c r="AD18" s="7">
        <f>'日本株'!E200</f>
        <v>57.85</v>
      </c>
      <c r="AE18" s="7">
        <f>'米国株'!B196</f>
        <v>5587.14</v>
      </c>
      <c r="AF18" s="7">
        <f>'米国株'!C196</f>
        <v>645.5</v>
      </c>
      <c r="AG18" s="7">
        <f>'米国株'!D196</f>
        <v>1101.4</v>
      </c>
      <c r="AH18" s="7">
        <f>'為替'!B327</f>
        <v>106.49</v>
      </c>
      <c r="AI18" s="7">
        <f>'為替'!M327</f>
        <v>136.41</v>
      </c>
      <c r="AJ18" s="7">
        <v>119.48</v>
      </c>
      <c r="AL18" t="str">
        <f t="shared" si="7"/>
        <v>96</v>
      </c>
      <c r="AM18">
        <f t="shared" si="8"/>
        <v>3</v>
      </c>
      <c r="AN18" s="7">
        <f t="shared" si="9"/>
        <v>154.63410758078672</v>
      </c>
      <c r="AO18" s="7">
        <f t="shared" si="10"/>
        <v>125.89157302938712</v>
      </c>
      <c r="AP18" s="7">
        <f t="shared" si="11"/>
        <v>96.16023936170214</v>
      </c>
      <c r="AQ18" s="7">
        <f t="shared" si="20"/>
        <v>51.31767480821797</v>
      </c>
      <c r="AR18" s="7">
        <f t="shared" si="20"/>
        <v>47.25441248599937</v>
      </c>
      <c r="AS18" s="7">
        <f t="shared" si="20"/>
        <v>39.72258387942569</v>
      </c>
      <c r="AT18" s="7">
        <f t="shared" si="20"/>
        <v>91.50197628458498</v>
      </c>
      <c r="AU18" s="7">
        <f t="shared" si="20"/>
        <v>126.1770419017667</v>
      </c>
      <c r="AV18" s="7">
        <f t="shared" si="20"/>
        <v>87.24351953267617</v>
      </c>
      <c r="AW18" s="7"/>
    </row>
    <row r="19" spans="1:49" ht="13.5" customHeight="1">
      <c r="A19" s="25" t="s">
        <v>632</v>
      </c>
      <c r="B19" s="104"/>
      <c r="C19" s="104"/>
      <c r="D19" s="104"/>
      <c r="E19" s="105"/>
      <c r="F19" s="105"/>
      <c r="G19" s="105"/>
      <c r="H19" s="105"/>
      <c r="I19" s="105"/>
      <c r="J19" s="105"/>
      <c r="K19" s="105"/>
      <c r="M19">
        <f t="shared" si="22"/>
        <v>1996</v>
      </c>
      <c r="N19">
        <f t="shared" si="23"/>
        <v>4</v>
      </c>
      <c r="O19" s="2">
        <f t="shared" si="3"/>
        <v>-0.2231615078377065</v>
      </c>
      <c r="P19" s="2">
        <f t="shared" si="4"/>
        <v>-0.2670893011156037</v>
      </c>
      <c r="Q19" s="2">
        <f t="shared" si="5"/>
        <v>-0.1360323634360301</v>
      </c>
      <c r="R19" s="2">
        <f t="shared" si="21"/>
        <v>-0.028541492982245065</v>
      </c>
      <c r="S19" s="2">
        <f t="shared" si="21"/>
        <v>-0.08415563217111843</v>
      </c>
      <c r="T19" s="2">
        <f t="shared" si="21"/>
        <v>-0.3212700805685407</v>
      </c>
      <c r="U19" s="2">
        <f t="shared" si="21"/>
        <v>0.11345776891943826</v>
      </c>
      <c r="V19" s="2">
        <f t="shared" si="21"/>
        <v>0.2934264835667417</v>
      </c>
      <c r="W19" s="2">
        <f t="shared" si="21"/>
        <v>0.037467496692685565</v>
      </c>
      <c r="X19" s="4">
        <f>'預金'!E40/100</f>
        <v>0.00496</v>
      </c>
      <c r="Z19" t="str">
        <f t="shared" si="6"/>
        <v>96</v>
      </c>
      <c r="AA19">
        <f t="shared" si="24"/>
        <v>4</v>
      </c>
      <c r="AB19" s="7">
        <f>'日本株'!C201</f>
        <v>22041.3</v>
      </c>
      <c r="AC19" s="7">
        <f>'日本株'!D201</f>
        <v>1712.42</v>
      </c>
      <c r="AD19" s="7">
        <f>'日本株'!E201</f>
        <v>61.29</v>
      </c>
      <c r="AE19" s="7">
        <f>'米国株'!B197</f>
        <v>5569.08</v>
      </c>
      <c r="AF19" s="7">
        <f>'米国株'!C197</f>
        <v>654.17</v>
      </c>
      <c r="AG19" s="7">
        <f>'米国株'!D197</f>
        <v>1190.52</v>
      </c>
      <c r="AH19" s="7">
        <f>'為替'!B328</f>
        <v>104.29</v>
      </c>
      <c r="AI19" s="7">
        <f>'為替'!M328</f>
        <v>130.95</v>
      </c>
      <c r="AJ19" s="7">
        <v>117.99</v>
      </c>
      <c r="AL19" t="str">
        <f t="shared" si="7"/>
        <v>96</v>
      </c>
      <c r="AM19">
        <f t="shared" si="8"/>
        <v>4</v>
      </c>
      <c r="AN19" s="7">
        <f t="shared" si="9"/>
        <v>159.21710832842732</v>
      </c>
      <c r="AO19" s="7">
        <f t="shared" si="10"/>
        <v>131.70131438283997</v>
      </c>
      <c r="AP19" s="7">
        <f t="shared" si="11"/>
        <v>101.87832446808511</v>
      </c>
      <c r="AQ19" s="7">
        <f t="shared" si="20"/>
        <v>51.15179437439379</v>
      </c>
      <c r="AR19" s="7">
        <f t="shared" si="20"/>
        <v>47.889107693208686</v>
      </c>
      <c r="AS19" s="7">
        <f t="shared" si="20"/>
        <v>42.93674465238231</v>
      </c>
      <c r="AT19" s="7">
        <f t="shared" si="20"/>
        <v>89.61161711634303</v>
      </c>
      <c r="AU19" s="7">
        <f t="shared" si="20"/>
        <v>121.12663028397002</v>
      </c>
      <c r="AV19" s="7">
        <f t="shared" si="20"/>
        <v>86.15553121577219</v>
      </c>
      <c r="AW19" s="7"/>
    </row>
    <row r="20" spans="1:49" ht="13.5" customHeight="1">
      <c r="A20" s="9" t="s">
        <v>131</v>
      </c>
      <c r="B20" s="106"/>
      <c r="C20" s="106"/>
      <c r="D20" s="106"/>
      <c r="E20" s="106"/>
      <c r="F20" s="107"/>
      <c r="G20" s="107"/>
      <c r="H20" s="107"/>
      <c r="I20" s="107"/>
      <c r="J20" s="107"/>
      <c r="K20" s="107"/>
      <c r="M20">
        <f t="shared" si="22"/>
        <v>1996</v>
      </c>
      <c r="N20">
        <f t="shared" si="23"/>
        <v>5</v>
      </c>
      <c r="O20" s="2">
        <f t="shared" si="3"/>
        <v>-0.28824806280032933</v>
      </c>
      <c r="P20" s="2">
        <f t="shared" si="4"/>
        <v>-0.2884771464377188</v>
      </c>
      <c r="Q20" s="2">
        <f t="shared" si="5"/>
        <v>-0.2768597536324291</v>
      </c>
      <c r="R20" s="2">
        <f t="shared" si="13"/>
        <v>-0.018980271357645795</v>
      </c>
      <c r="S20" s="2">
        <f t="shared" si="14"/>
        <v>-0.09853743949064742</v>
      </c>
      <c r="T20" s="2">
        <f t="shared" si="15"/>
        <v>-0.2897384609148692</v>
      </c>
      <c r="U20" s="2">
        <f t="shared" si="16"/>
        <v>0.0011077774152012942</v>
      </c>
      <c r="V20" s="2">
        <f t="shared" si="16"/>
        <v>0.12738364234601174</v>
      </c>
      <c r="W20" s="2">
        <f t="shared" si="18"/>
        <v>0.08455613711006205</v>
      </c>
      <c r="X20" s="4">
        <f>'預金'!E41/100</f>
        <v>0.00501</v>
      </c>
      <c r="Z20" t="str">
        <f t="shared" si="6"/>
        <v>96</v>
      </c>
      <c r="AA20">
        <f t="shared" si="24"/>
        <v>5</v>
      </c>
      <c r="AB20" s="7">
        <f>'日本株'!C202</f>
        <v>21956.19</v>
      </c>
      <c r="AC20" s="7">
        <f>'日本株'!D202</f>
        <v>1680.57</v>
      </c>
      <c r="AD20" s="7">
        <f>'日本株'!E202</f>
        <v>61.15</v>
      </c>
      <c r="AE20" s="7">
        <f>'米国株'!B198</f>
        <v>5643.18</v>
      </c>
      <c r="AF20" s="7">
        <f>'米国株'!C198</f>
        <v>669.12</v>
      </c>
      <c r="AG20" s="7">
        <f>'米国株'!D198</f>
        <v>1243.43</v>
      </c>
      <c r="AH20" s="7">
        <f>'為替'!B329</f>
        <v>108.37</v>
      </c>
      <c r="AI20" s="7">
        <f>'為替'!M329</f>
        <v>135.07</v>
      </c>
      <c r="AJ20" s="7">
        <v>120</v>
      </c>
      <c r="AL20" t="str">
        <f t="shared" si="7"/>
        <v>96</v>
      </c>
      <c r="AM20">
        <f t="shared" si="8"/>
        <v>5</v>
      </c>
      <c r="AN20" s="7">
        <f t="shared" si="9"/>
        <v>158.60230937873595</v>
      </c>
      <c r="AO20" s="7">
        <f t="shared" si="10"/>
        <v>129.25174776770262</v>
      </c>
      <c r="AP20" s="7">
        <f t="shared" si="11"/>
        <v>101.64561170212767</v>
      </c>
      <c r="AQ20" s="7">
        <f aca="true" t="shared" si="25" ref="AQ20:AQ67">AE20/AE$76*100</f>
        <v>51.83240014108104</v>
      </c>
      <c r="AR20" s="7">
        <f aca="true" t="shared" si="26" ref="AR20:AR67">AF20/AF$76*100</f>
        <v>48.98353599168381</v>
      </c>
      <c r="AS20" s="7">
        <f aca="true" t="shared" si="27" ref="AS20:AS67">AG20/AG$76*100</f>
        <v>44.84497228363382</v>
      </c>
      <c r="AT20" s="7">
        <f aca="true" t="shared" si="28" ref="AT20:AT67">AH20/AH$76*100</f>
        <v>93.11737411926448</v>
      </c>
      <c r="AU20" s="7">
        <f aca="true" t="shared" si="29" ref="AU20:AU67">AI20/AI$76*100</f>
        <v>124.93756359263712</v>
      </c>
      <c r="AV20" s="7">
        <f aca="true" t="shared" si="30" ref="AV20:AV67">AJ20/AJ$76*100</f>
        <v>87.62322015334064</v>
      </c>
      <c r="AW20" s="7"/>
    </row>
    <row r="21" spans="1:49" ht="13.5" customHeight="1">
      <c r="A21" s="9" t="s">
        <v>132</v>
      </c>
      <c r="B21" s="106"/>
      <c r="C21" s="106"/>
      <c r="D21" s="106"/>
      <c r="E21" s="106"/>
      <c r="F21" s="107"/>
      <c r="G21" s="107"/>
      <c r="H21" s="107"/>
      <c r="I21" s="107"/>
      <c r="J21" s="107"/>
      <c r="K21" s="107"/>
      <c r="M21">
        <f t="shared" si="22"/>
        <v>1996</v>
      </c>
      <c r="N21">
        <f t="shared" si="23"/>
        <v>6</v>
      </c>
      <c r="O21" s="2">
        <f t="shared" si="3"/>
        <v>-0.1620804173105589</v>
      </c>
      <c r="P21" s="2">
        <f t="shared" si="4"/>
        <v>-0.18404584501381416</v>
      </c>
      <c r="Q21" s="2">
        <f t="shared" si="5"/>
        <v>-0.37495782354501384</v>
      </c>
      <c r="R21" s="2">
        <f t="shared" si="13"/>
        <v>0.17093696297688687</v>
      </c>
      <c r="S21" s="2">
        <f t="shared" si="14"/>
        <v>0.10339062857098003</v>
      </c>
      <c r="T21" s="2">
        <f t="shared" si="15"/>
        <v>0.14911174398620464</v>
      </c>
      <c r="U21" s="2">
        <f t="shared" si="16"/>
        <v>0.058389903547843236</v>
      </c>
      <c r="V21" s="2">
        <f t="shared" si="16"/>
        <v>0.053679502200335794</v>
      </c>
      <c r="W21" s="2">
        <f t="shared" si="18"/>
        <v>0.10083707814161746</v>
      </c>
      <c r="X21" s="4">
        <f>'預金'!E42/100</f>
        <v>0.00493</v>
      </c>
      <c r="Z21" t="str">
        <f t="shared" si="6"/>
        <v>96</v>
      </c>
      <c r="AA21">
        <f t="shared" si="24"/>
        <v>6</v>
      </c>
      <c r="AB21" s="7">
        <f>'日本株'!C203</f>
        <v>22530.75</v>
      </c>
      <c r="AC21" s="7">
        <f>'日本株'!D203</f>
        <v>1712.45</v>
      </c>
      <c r="AD21" s="7">
        <f>'日本株'!E203</f>
        <v>62.7</v>
      </c>
      <c r="AE21" s="7">
        <f>'米国株'!B199</f>
        <v>5654.63</v>
      </c>
      <c r="AF21" s="7">
        <f>'米国株'!C199</f>
        <v>670.63</v>
      </c>
      <c r="AG21" s="7">
        <f>'米国株'!D199</f>
        <v>1185.02</v>
      </c>
      <c r="AH21" s="7">
        <f>'為替'!B330</f>
        <v>109.88</v>
      </c>
      <c r="AI21" s="7">
        <f>'為替'!M330</f>
        <v>137.56</v>
      </c>
      <c r="AJ21" s="7">
        <v>119.3</v>
      </c>
      <c r="AL21" t="str">
        <f t="shared" si="7"/>
        <v>96</v>
      </c>
      <c r="AM21">
        <f t="shared" si="8"/>
        <v>6</v>
      </c>
      <c r="AN21" s="7">
        <f t="shared" si="9"/>
        <v>162.75268988084704</v>
      </c>
      <c r="AO21" s="7">
        <f t="shared" si="10"/>
        <v>131.70362166693585</v>
      </c>
      <c r="AP21" s="7">
        <f t="shared" si="11"/>
        <v>104.22207446808511</v>
      </c>
      <c r="AQ21" s="7">
        <f t="shared" si="25"/>
        <v>51.93756796872704</v>
      </c>
      <c r="AR21" s="7">
        <f t="shared" si="26"/>
        <v>49.0940769101251</v>
      </c>
      <c r="AS21" s="7">
        <f t="shared" si="27"/>
        <v>42.738384191753255</v>
      </c>
      <c r="AT21" s="7">
        <f t="shared" si="28"/>
        <v>94.41484791201238</v>
      </c>
      <c r="AU21" s="7">
        <f t="shared" si="29"/>
        <v>127.24077328646747</v>
      </c>
      <c r="AV21" s="7">
        <f t="shared" si="30"/>
        <v>87.11208470244615</v>
      </c>
      <c r="AW21" s="7"/>
    </row>
    <row r="22" spans="1:49" ht="13.5" customHeight="1">
      <c r="A22" s="9" t="s">
        <v>139</v>
      </c>
      <c r="B22" s="106"/>
      <c r="C22" s="106"/>
      <c r="D22" s="106"/>
      <c r="E22" s="106"/>
      <c r="F22" s="107"/>
      <c r="G22" s="107"/>
      <c r="H22" s="107"/>
      <c r="I22" s="107"/>
      <c r="J22" s="107"/>
      <c r="K22" s="107"/>
      <c r="M22">
        <f t="shared" si="22"/>
        <v>1996</v>
      </c>
      <c r="N22">
        <f t="shared" si="23"/>
        <v>7</v>
      </c>
      <c r="O22" s="2">
        <f t="shared" si="3"/>
        <v>-0.04297051966120702</v>
      </c>
      <c r="P22" s="2">
        <f t="shared" si="4"/>
        <v>-0.08282781824964114</v>
      </c>
      <c r="Q22" s="2">
        <f t="shared" si="5"/>
        <v>-0.38442792052344277</v>
      </c>
      <c r="R22" s="2">
        <f t="shared" si="13"/>
        <v>0.4142706934009084</v>
      </c>
      <c r="S22" s="2">
        <f t="shared" si="14"/>
        <v>0.4751543666400173</v>
      </c>
      <c r="T22" s="2">
        <f t="shared" si="15"/>
        <v>0.6328426293239735</v>
      </c>
      <c r="U22" s="2">
        <f t="shared" si="16"/>
        <v>0.24972708534531574</v>
      </c>
      <c r="V22" s="2">
        <f t="shared" si="16"/>
        <v>0.1593903083180488</v>
      </c>
      <c r="W22" s="2">
        <f t="shared" si="18"/>
        <v>0.23294225320226403</v>
      </c>
      <c r="X22" s="4">
        <f>'預金'!E43/100</f>
        <v>0.00515</v>
      </c>
      <c r="Z22" t="str">
        <f t="shared" si="6"/>
        <v>96</v>
      </c>
      <c r="AA22">
        <f t="shared" si="24"/>
        <v>7</v>
      </c>
      <c r="AB22" s="7">
        <f>'日本株'!C204</f>
        <v>20692.83</v>
      </c>
      <c r="AC22" s="7">
        <f>'日本株'!D204</f>
        <v>1584.43</v>
      </c>
      <c r="AD22" s="7">
        <f>'日本株'!E204</f>
        <v>59.09</v>
      </c>
      <c r="AE22" s="7">
        <f>'米国株'!B200</f>
        <v>5528.91</v>
      </c>
      <c r="AF22" s="7">
        <f>'米国株'!C200</f>
        <v>639.95</v>
      </c>
      <c r="AG22" s="7">
        <f>'米国株'!D200</f>
        <v>1080.59</v>
      </c>
      <c r="AH22" s="7">
        <f>'為替'!B331</f>
        <v>107.13</v>
      </c>
      <c r="AI22" s="7">
        <f>'為替'!M331</f>
        <v>139.65</v>
      </c>
      <c r="AJ22" s="7">
        <v>119.08</v>
      </c>
      <c r="AL22" t="str">
        <f t="shared" si="7"/>
        <v>96</v>
      </c>
      <c r="AM22">
        <f t="shared" si="8"/>
        <v>7</v>
      </c>
      <c r="AN22" s="7">
        <f t="shared" si="9"/>
        <v>149.47632652029284</v>
      </c>
      <c r="AO22" s="7">
        <f t="shared" si="10"/>
        <v>121.85767133507149</v>
      </c>
      <c r="AP22" s="7">
        <f t="shared" si="11"/>
        <v>98.2214095744681</v>
      </c>
      <c r="AQ22" s="7">
        <f t="shared" si="25"/>
        <v>50.78283440613702</v>
      </c>
      <c r="AR22" s="7">
        <f t="shared" si="26"/>
        <v>46.84811970629791</v>
      </c>
      <c r="AS22" s="7">
        <f t="shared" si="27"/>
        <v>38.97206002748194</v>
      </c>
      <c r="AT22" s="7">
        <f t="shared" si="28"/>
        <v>92.05189895170992</v>
      </c>
      <c r="AU22" s="7">
        <f t="shared" si="29"/>
        <v>129.17398945518454</v>
      </c>
      <c r="AV22" s="7">
        <f t="shared" si="30"/>
        <v>86.95144213216503</v>
      </c>
      <c r="AW22" s="7"/>
    </row>
    <row r="23" spans="1:49" ht="13.5" customHeight="1">
      <c r="A23" s="9" t="s">
        <v>141</v>
      </c>
      <c r="B23" s="106"/>
      <c r="C23" s="106"/>
      <c r="D23" s="106"/>
      <c r="E23" s="106"/>
      <c r="F23" s="107"/>
      <c r="G23" s="107"/>
      <c r="H23" s="107"/>
      <c r="I23" s="107"/>
      <c r="J23" s="107"/>
      <c r="K23" s="107"/>
      <c r="M23">
        <f t="shared" si="22"/>
        <v>1996</v>
      </c>
      <c r="N23">
        <f t="shared" si="23"/>
        <v>8</v>
      </c>
      <c r="O23" s="2">
        <f t="shared" si="3"/>
        <v>0.18033155897825615</v>
      </c>
      <c r="P23" s="2">
        <f t="shared" si="4"/>
        <v>0.05098938523936769</v>
      </c>
      <c r="Q23" s="2">
        <f t="shared" si="5"/>
        <v>-0.4148275202880687</v>
      </c>
      <c r="R23" s="2">
        <f t="shared" si="13"/>
        <v>0.8183183234760436</v>
      </c>
      <c r="S23" s="2">
        <f t="shared" si="14"/>
        <v>0.8174634044650442</v>
      </c>
      <c r="T23" s="2">
        <f t="shared" si="15"/>
        <v>0.6442444416192377</v>
      </c>
      <c r="U23" s="2">
        <f t="shared" si="16"/>
        <v>0.19935497939992564</v>
      </c>
      <c r="V23" s="2">
        <f t="shared" si="16"/>
        <v>0.13447324259637172</v>
      </c>
      <c r="W23" s="2">
        <f t="shared" si="18"/>
        <v>0.12608714049361058</v>
      </c>
      <c r="X23" s="4">
        <f>'預金'!E44/100</f>
        <v>0.00493</v>
      </c>
      <c r="Z23" t="str">
        <f t="shared" si="6"/>
        <v>96</v>
      </c>
      <c r="AA23">
        <f t="shared" si="24"/>
        <v>8</v>
      </c>
      <c r="AB23" s="7">
        <f>'日本株'!C205</f>
        <v>20166.9</v>
      </c>
      <c r="AC23" s="7">
        <f>'日本株'!D205</f>
        <v>1543.49</v>
      </c>
      <c r="AD23" s="7">
        <f>'日本株'!E205</f>
        <v>56.39</v>
      </c>
      <c r="AE23" s="7">
        <f>'米国株'!B201</f>
        <v>5616.21</v>
      </c>
      <c r="AF23" s="7">
        <f>'米国株'!C201</f>
        <v>651.99</v>
      </c>
      <c r="AG23" s="7">
        <f>'米国株'!D201</f>
        <v>1141.5</v>
      </c>
      <c r="AH23" s="7">
        <f>'為替'!B332</f>
        <v>108.4</v>
      </c>
      <c r="AI23" s="7">
        <f>'為替'!M332</f>
        <v>139.18</v>
      </c>
      <c r="AJ23" s="7">
        <v>122.46</v>
      </c>
      <c r="AL23" t="str">
        <f t="shared" si="7"/>
        <v>96</v>
      </c>
      <c r="AM23">
        <f t="shared" si="8"/>
        <v>8</v>
      </c>
      <c r="AN23" s="7">
        <f t="shared" si="9"/>
        <v>145.67722874551689</v>
      </c>
      <c r="AO23" s="7">
        <f t="shared" si="10"/>
        <v>118.70899763887928</v>
      </c>
      <c r="AP23" s="7">
        <f t="shared" si="11"/>
        <v>93.73337765957447</v>
      </c>
      <c r="AQ23" s="7">
        <f t="shared" si="25"/>
        <v>51.58468168591834</v>
      </c>
      <c r="AR23" s="7">
        <f t="shared" si="26"/>
        <v>47.7295188175782</v>
      </c>
      <c r="AS23" s="7">
        <f t="shared" si="27"/>
        <v>41.16881196510299</v>
      </c>
      <c r="AT23" s="7">
        <f t="shared" si="28"/>
        <v>93.14315174428597</v>
      </c>
      <c r="AU23" s="7">
        <f t="shared" si="29"/>
        <v>128.7392470631764</v>
      </c>
      <c r="AV23" s="7">
        <f t="shared" si="30"/>
        <v>89.41949616648412</v>
      </c>
      <c r="AW23" s="7"/>
    </row>
    <row r="24" spans="1:49" ht="13.5" customHeight="1">
      <c r="A24" s="9" t="s">
        <v>152</v>
      </c>
      <c r="B24" s="106"/>
      <c r="C24" s="106"/>
      <c r="D24" s="106"/>
      <c r="E24" s="106"/>
      <c r="F24" s="107"/>
      <c r="G24" s="107"/>
      <c r="H24" s="107"/>
      <c r="I24" s="107"/>
      <c r="J24" s="107"/>
      <c r="K24" s="107"/>
      <c r="M24">
        <f t="shared" si="22"/>
        <v>1996</v>
      </c>
      <c r="N24">
        <f t="shared" si="23"/>
        <v>9</v>
      </c>
      <c r="O24" s="2">
        <f t="shared" si="3"/>
        <v>-0.34921488879545637</v>
      </c>
      <c r="P24" s="2">
        <f t="shared" si="4"/>
        <v>-0.33282083606979107</v>
      </c>
      <c r="Q24" s="2">
        <f t="shared" si="5"/>
        <v>-0.4914117413015834</v>
      </c>
      <c r="R24" s="2">
        <f t="shared" si="13"/>
        <v>0.4441841287323962</v>
      </c>
      <c r="S24" s="2">
        <f t="shared" si="14"/>
        <v>0.3489690596281354</v>
      </c>
      <c r="T24" s="2">
        <f t="shared" si="15"/>
        <v>0.22597143986321555</v>
      </c>
      <c r="U24" s="2">
        <f t="shared" si="16"/>
        <v>0.17276805138748963</v>
      </c>
      <c r="V24" s="2">
        <f t="shared" si="16"/>
        <v>0.18299509588084573</v>
      </c>
      <c r="W24" s="2">
        <f t="shared" si="18"/>
        <v>0.06709125238452573</v>
      </c>
      <c r="X24" s="4">
        <f>'預金'!E45/100</f>
        <v>0.0046500000000000005</v>
      </c>
      <c r="Z24" t="str">
        <f t="shared" si="6"/>
        <v>96</v>
      </c>
      <c r="AA24">
        <f t="shared" si="24"/>
        <v>9</v>
      </c>
      <c r="AB24" s="7">
        <f>'日本株'!C206</f>
        <v>21556.4</v>
      </c>
      <c r="AC24" s="7">
        <f>'日本株'!D206</f>
        <v>1627.55</v>
      </c>
      <c r="AD24" s="7">
        <f>'日本株'!E206</f>
        <v>55.75</v>
      </c>
      <c r="AE24" s="7">
        <f>'米国株'!B202</f>
        <v>5882.17</v>
      </c>
      <c r="AF24" s="7">
        <f>'米国株'!C202</f>
        <v>687.33</v>
      </c>
      <c r="AG24" s="7">
        <f>'米国株'!D202</f>
        <v>1226.92</v>
      </c>
      <c r="AH24" s="7">
        <f>'為替'!B333</f>
        <v>111.45</v>
      </c>
      <c r="AI24" s="7">
        <f>'為替'!M333</f>
        <v>139.37</v>
      </c>
      <c r="AJ24" s="7">
        <v>122.2</v>
      </c>
      <c r="AL24" t="str">
        <f t="shared" si="7"/>
        <v>96</v>
      </c>
      <c r="AM24">
        <f t="shared" si="8"/>
        <v>9</v>
      </c>
      <c r="AN24" s="7">
        <f t="shared" si="9"/>
        <v>155.71439406799558</v>
      </c>
      <c r="AO24" s="7">
        <f t="shared" si="10"/>
        <v>125.17400767556508</v>
      </c>
      <c r="AP24" s="7">
        <f t="shared" si="11"/>
        <v>92.66954787234043</v>
      </c>
      <c r="AQ24" s="7">
        <f t="shared" si="25"/>
        <v>54.02751447550186</v>
      </c>
      <c r="AR24" s="7">
        <f t="shared" si="26"/>
        <v>50.31661554454213</v>
      </c>
      <c r="AS24" s="7">
        <f t="shared" si="27"/>
        <v>44.2495302463637</v>
      </c>
      <c r="AT24" s="7">
        <f t="shared" si="28"/>
        <v>95.76387695480324</v>
      </c>
      <c r="AU24" s="7">
        <f t="shared" si="29"/>
        <v>128.91499398760521</v>
      </c>
      <c r="AV24" s="7">
        <f t="shared" si="30"/>
        <v>89.22964585615189</v>
      </c>
      <c r="AW24" s="7"/>
    </row>
    <row r="25" spans="1:49" ht="13.5">
      <c r="A25" s="9" t="s">
        <v>134</v>
      </c>
      <c r="B25" s="106"/>
      <c r="C25" s="106"/>
      <c r="D25" s="106"/>
      <c r="E25" s="106"/>
      <c r="F25" s="107"/>
      <c r="G25" s="107"/>
      <c r="H25" s="107"/>
      <c r="I25" s="107"/>
      <c r="J25" s="107"/>
      <c r="K25" s="107"/>
      <c r="M25">
        <f t="shared" si="22"/>
        <v>1996</v>
      </c>
      <c r="N25">
        <f t="shared" si="23"/>
        <v>10</v>
      </c>
      <c r="O25" s="2">
        <f t="shared" si="3"/>
        <v>-0.35665203414456337</v>
      </c>
      <c r="P25" s="2">
        <f t="shared" si="4"/>
        <v>-0.3861235161356418</v>
      </c>
      <c r="Q25" s="2">
        <f t="shared" si="5"/>
        <v>-0.4928052799829151</v>
      </c>
      <c r="R25" s="2">
        <f t="shared" si="13"/>
        <v>0.6303688900255695</v>
      </c>
      <c r="S25" s="2">
        <f t="shared" si="14"/>
        <v>0.5439105304818803</v>
      </c>
      <c r="T25" s="2">
        <f t="shared" si="15"/>
        <v>0.6283186788199144</v>
      </c>
      <c r="U25" s="2">
        <f t="shared" si="16"/>
        <v>0.3515428718103202</v>
      </c>
      <c r="V25" s="2">
        <f t="shared" si="16"/>
        <v>0.005809314234160423</v>
      </c>
      <c r="W25" s="2">
        <f t="shared" si="18"/>
        <v>0.028023269057666278</v>
      </c>
      <c r="X25" s="4">
        <f>'預金'!E46/100</f>
        <v>0.00441</v>
      </c>
      <c r="Z25" t="str">
        <f t="shared" si="6"/>
        <v>96</v>
      </c>
      <c r="AA25">
        <f t="shared" si="24"/>
        <v>10</v>
      </c>
      <c r="AB25" s="7">
        <f>'日本株'!C207</f>
        <v>20466.86</v>
      </c>
      <c r="AC25" s="7">
        <f>'日本株'!D207</f>
        <v>1550.55</v>
      </c>
      <c r="AD25" s="7">
        <f>'日本株'!E207</f>
        <v>52.34</v>
      </c>
      <c r="AE25" s="7">
        <f>'米国株'!B203</f>
        <v>6029.38</v>
      </c>
      <c r="AF25" s="7">
        <f>'米国株'!C203</f>
        <v>705.27</v>
      </c>
      <c r="AG25" s="7">
        <f>'米国株'!D203</f>
        <v>1221.51</v>
      </c>
      <c r="AH25" s="7">
        <f>'為替'!B334</f>
        <v>113.27</v>
      </c>
      <c r="AI25" s="7">
        <f>'為替'!M334</f>
        <v>144.91</v>
      </c>
      <c r="AJ25" s="7">
        <v>125.48</v>
      </c>
      <c r="AL25" t="str">
        <f t="shared" si="7"/>
        <v>96</v>
      </c>
      <c r="AM25">
        <f t="shared" si="8"/>
        <v>10</v>
      </c>
      <c r="AN25" s="7">
        <f t="shared" si="9"/>
        <v>147.8440139992993</v>
      </c>
      <c r="AO25" s="7">
        <f t="shared" si="10"/>
        <v>119.25197849611222</v>
      </c>
      <c r="AP25" s="7">
        <f t="shared" si="11"/>
        <v>87.00132978723406</v>
      </c>
      <c r="AQ25" s="7">
        <f t="shared" si="25"/>
        <v>55.379632895394295</v>
      </c>
      <c r="AR25" s="7">
        <f t="shared" si="26"/>
        <v>51.62992950271228</v>
      </c>
      <c r="AS25" s="7">
        <f t="shared" si="27"/>
        <v>44.05441568418129</v>
      </c>
      <c r="AT25" s="7">
        <f t="shared" si="28"/>
        <v>97.32771953943977</v>
      </c>
      <c r="AU25" s="7">
        <f t="shared" si="29"/>
        <v>134.03940431042457</v>
      </c>
      <c r="AV25" s="7">
        <f t="shared" si="30"/>
        <v>91.6246805403432</v>
      </c>
      <c r="AW25" s="7"/>
    </row>
    <row r="26" spans="1:49" ht="13.5">
      <c r="A26" s="9" t="s">
        <v>9</v>
      </c>
      <c r="B26" s="106"/>
      <c r="C26" s="106"/>
      <c r="D26" s="106"/>
      <c r="E26" s="106"/>
      <c r="F26" s="107"/>
      <c r="G26" s="107"/>
      <c r="H26" s="107"/>
      <c r="I26" s="107"/>
      <c r="J26" s="107"/>
      <c r="K26" s="107"/>
      <c r="M26">
        <f t="shared" si="22"/>
        <v>1996</v>
      </c>
      <c r="N26">
        <f t="shared" si="23"/>
        <v>11</v>
      </c>
      <c r="O26" s="2">
        <f t="shared" si="3"/>
        <v>-0.39260603483759493</v>
      </c>
      <c r="P26" s="2">
        <f t="shared" si="4"/>
        <v>-0.3731223335586611</v>
      </c>
      <c r="Q26" s="2">
        <f t="shared" si="5"/>
        <v>-0.4146329246723861</v>
      </c>
      <c r="R26" s="2">
        <f t="shared" si="13"/>
        <v>0.2369146900569734</v>
      </c>
      <c r="S26" s="2">
        <f t="shared" si="14"/>
        <v>0.19091609014761546</v>
      </c>
      <c r="T26" s="2">
        <f t="shared" si="15"/>
        <v>0.051691927727478326</v>
      </c>
      <c r="U26" s="2">
        <f t="shared" si="16"/>
        <v>0.28929688671559317</v>
      </c>
      <c r="V26" s="2">
        <f t="shared" si="16"/>
        <v>-0.11141892855987034</v>
      </c>
      <c r="W26" s="2">
        <f t="shared" si="18"/>
        <v>0.0076317326364425675</v>
      </c>
      <c r="X26" s="4">
        <f>'預金'!E47/100</f>
        <v>0.00433</v>
      </c>
      <c r="Z26" t="str">
        <f t="shared" si="6"/>
        <v>96</v>
      </c>
      <c r="AA26">
        <f t="shared" si="24"/>
        <v>11</v>
      </c>
      <c r="AB26" s="7">
        <f>'日本株'!C208</f>
        <v>21020.36</v>
      </c>
      <c r="AC26" s="7">
        <f>'日本株'!D208</f>
        <v>1562.8</v>
      </c>
      <c r="AD26" s="7">
        <f>'日本株'!E208</f>
        <v>49.32</v>
      </c>
      <c r="AE26" s="7">
        <f>'米国株'!B204</f>
        <v>6521.7</v>
      </c>
      <c r="AF26" s="7">
        <f>'米国株'!C204</f>
        <v>757.02</v>
      </c>
      <c r="AG26" s="7">
        <f>'米国株'!D204</f>
        <v>1292.61</v>
      </c>
      <c r="AH26" s="7">
        <f>'為替'!B335</f>
        <v>113.44</v>
      </c>
      <c r="AI26" s="7">
        <f>'為替'!M335</f>
        <v>143.64</v>
      </c>
      <c r="AJ26" s="7">
        <v>126.15</v>
      </c>
      <c r="AL26" t="str">
        <f t="shared" si="7"/>
        <v>96</v>
      </c>
      <c r="AM26">
        <f t="shared" si="8"/>
        <v>11</v>
      </c>
      <c r="AN26" s="7">
        <f t="shared" si="9"/>
        <v>151.8422658927804</v>
      </c>
      <c r="AO26" s="7">
        <f t="shared" si="10"/>
        <v>120.19411950193427</v>
      </c>
      <c r="AP26" s="7">
        <f t="shared" si="11"/>
        <v>81.9813829787234</v>
      </c>
      <c r="AQ26" s="7">
        <f t="shared" si="25"/>
        <v>59.901573935279075</v>
      </c>
      <c r="AR26" s="7">
        <f t="shared" si="26"/>
        <v>55.418335151280004</v>
      </c>
      <c r="AS26" s="7">
        <f t="shared" si="27"/>
        <v>46.61867545704053</v>
      </c>
      <c r="AT26" s="7">
        <f t="shared" si="28"/>
        <v>97.47379274789483</v>
      </c>
      <c r="AU26" s="7">
        <f t="shared" si="29"/>
        <v>132.8646748681898</v>
      </c>
      <c r="AV26" s="7">
        <f t="shared" si="30"/>
        <v>92.11391018619935</v>
      </c>
      <c r="AW26" s="7"/>
    </row>
    <row r="27" spans="11:49" ht="13.5">
      <c r="K27" s="6"/>
      <c r="M27">
        <f t="shared" si="22"/>
        <v>1996</v>
      </c>
      <c r="N27">
        <f t="shared" si="23"/>
        <v>12</v>
      </c>
      <c r="O27" s="2">
        <f t="shared" si="3"/>
        <v>-0.25238917773671266</v>
      </c>
      <c r="P27" s="2">
        <f t="shared" si="4"/>
        <v>-0.24031902836458052</v>
      </c>
      <c r="Q27" s="2">
        <f t="shared" si="5"/>
        <v>-0.4169425716935161</v>
      </c>
      <c r="R27" s="2">
        <f t="shared" si="13"/>
        <v>0.086548776063742</v>
      </c>
      <c r="S27" s="2">
        <f t="shared" si="14"/>
        <v>0.0914294938515181</v>
      </c>
      <c r="T27" s="2">
        <f t="shared" si="15"/>
        <v>-0.1981133953854468</v>
      </c>
      <c r="U27" s="2">
        <f t="shared" si="16"/>
        <v>0.3053710809953092</v>
      </c>
      <c r="V27" s="2">
        <f t="shared" si="16"/>
        <v>-0.03369032404331851</v>
      </c>
      <c r="W27" s="2">
        <f t="shared" si="18"/>
        <v>0.056555893080491915</v>
      </c>
      <c r="X27" s="4">
        <f>'預金'!E48/100</f>
        <v>0.00455</v>
      </c>
      <c r="Z27" t="str">
        <f t="shared" si="6"/>
        <v>96</v>
      </c>
      <c r="AA27">
        <f t="shared" si="24"/>
        <v>12</v>
      </c>
      <c r="AB27" s="7">
        <f>'日本株'!C209</f>
        <v>19361.35</v>
      </c>
      <c r="AC27" s="7">
        <f>'日本株'!D209</f>
        <v>1470.94</v>
      </c>
      <c r="AD27" s="7">
        <f>'日本株'!E209</f>
        <v>47.08</v>
      </c>
      <c r="AE27" s="7">
        <f>'米国株'!B205</f>
        <v>6448.27</v>
      </c>
      <c r="AF27" s="7">
        <f>'米国株'!C205</f>
        <v>740.74</v>
      </c>
      <c r="AG27" s="7">
        <f>'米国株'!D205</f>
        <v>1291.03</v>
      </c>
      <c r="AH27" s="7">
        <f>'為替'!B336</f>
        <v>115.98</v>
      </c>
      <c r="AI27" s="7">
        <f>'為替'!M336</f>
        <v>145.35</v>
      </c>
      <c r="AJ27" s="7">
        <v>124.2</v>
      </c>
      <c r="AL27" t="str">
        <f t="shared" si="7"/>
        <v>96</v>
      </c>
      <c r="AM27">
        <f t="shared" si="8"/>
        <v>12</v>
      </c>
      <c r="AN27" s="7">
        <f t="shared" si="9"/>
        <v>139.85827334751562</v>
      </c>
      <c r="AO27" s="7">
        <f t="shared" si="10"/>
        <v>113.12921560031688</v>
      </c>
      <c r="AP27" s="7">
        <f t="shared" si="11"/>
        <v>78.25797872340425</v>
      </c>
      <c r="AQ27" s="7">
        <f t="shared" si="25"/>
        <v>59.22712209387767</v>
      </c>
      <c r="AR27" s="7">
        <f t="shared" si="26"/>
        <v>54.226542997489034</v>
      </c>
      <c r="AS27" s="7">
        <f t="shared" si="27"/>
        <v>46.56169190653255</v>
      </c>
      <c r="AT27" s="7">
        <f t="shared" si="28"/>
        <v>99.65629833304692</v>
      </c>
      <c r="AU27" s="7">
        <f t="shared" si="29"/>
        <v>134.44639718804922</v>
      </c>
      <c r="AV27" s="7">
        <f t="shared" si="30"/>
        <v>90.69003285870757</v>
      </c>
      <c r="AW27" s="7"/>
    </row>
    <row r="28" spans="13:49" ht="13.5">
      <c r="M28">
        <f t="shared" si="22"/>
        <v>1997</v>
      </c>
      <c r="N28">
        <f t="shared" si="23"/>
        <v>1</v>
      </c>
      <c r="O28" s="2">
        <f t="shared" si="3"/>
        <v>0.191587400977969</v>
      </c>
      <c r="P28" s="2">
        <f t="shared" si="4"/>
        <v>0.21579642446391434</v>
      </c>
      <c r="Q28" s="2">
        <f t="shared" si="5"/>
        <v>-0.17625398327509623</v>
      </c>
      <c r="R28" s="2">
        <f t="shared" si="13"/>
        <v>0.12007023834069774</v>
      </c>
      <c r="S28" s="2">
        <f t="shared" si="14"/>
        <v>0.07950215737247102</v>
      </c>
      <c r="T28" s="2">
        <f t="shared" si="15"/>
        <v>-0.30304911397443535</v>
      </c>
      <c r="U28" s="2">
        <f t="shared" si="16"/>
        <v>0.16635518760458323</v>
      </c>
      <c r="V28" s="2">
        <f t="shared" si="16"/>
        <v>-0.03159221277934077</v>
      </c>
      <c r="W28" s="2">
        <f t="shared" si="18"/>
        <v>-0.04113837104133322</v>
      </c>
      <c r="X28" s="4">
        <f>'預金'!E49/100</f>
        <v>0.00419</v>
      </c>
      <c r="Z28" t="str">
        <f t="shared" si="6"/>
        <v>97</v>
      </c>
      <c r="AA28">
        <f t="shared" si="24"/>
        <v>1</v>
      </c>
      <c r="AB28" s="7">
        <f>'日本株'!C210</f>
        <v>18330.01</v>
      </c>
      <c r="AC28" s="7">
        <f>'日本株'!D210</f>
        <v>1372.48</v>
      </c>
      <c r="AD28" s="7">
        <f>'日本株'!E210</f>
        <v>44.17</v>
      </c>
      <c r="AE28" s="7">
        <f>'米国株'!B206</f>
        <v>6813.09</v>
      </c>
      <c r="AF28" s="7">
        <f>'米国株'!C206</f>
        <v>786.16</v>
      </c>
      <c r="AG28" s="7">
        <f>'米国株'!D206</f>
        <v>1379.85</v>
      </c>
      <c r="AH28" s="7">
        <f>'為替'!B337</f>
        <v>122.13</v>
      </c>
      <c r="AI28" s="7">
        <f>'為替'!M337</f>
        <v>145.12</v>
      </c>
      <c r="AJ28" s="7">
        <v>126.35</v>
      </c>
      <c r="AL28" t="str">
        <f t="shared" si="7"/>
        <v>97</v>
      </c>
      <c r="AM28">
        <f t="shared" si="8"/>
        <v>1</v>
      </c>
      <c r="AN28" s="7">
        <f t="shared" si="9"/>
        <v>132.40830567303908</v>
      </c>
      <c r="AO28" s="7">
        <f t="shared" si="10"/>
        <v>105.5567091976035</v>
      </c>
      <c r="AP28" s="7">
        <f t="shared" si="11"/>
        <v>73.42087765957447</v>
      </c>
      <c r="AQ28" s="7">
        <f t="shared" si="25"/>
        <v>62.57798033683096</v>
      </c>
      <c r="AR28" s="7">
        <f t="shared" si="26"/>
        <v>57.551555259478334</v>
      </c>
      <c r="AS28" s="7">
        <f t="shared" si="27"/>
        <v>49.7650330180003</v>
      </c>
      <c r="AT28" s="7">
        <f t="shared" si="28"/>
        <v>104.9407114624506</v>
      </c>
      <c r="AU28" s="7">
        <f t="shared" si="29"/>
        <v>134.23365091110907</v>
      </c>
      <c r="AV28" s="7">
        <f t="shared" si="30"/>
        <v>92.25994888645491</v>
      </c>
      <c r="AW28" s="7"/>
    </row>
    <row r="29" spans="13:49" ht="13.5">
      <c r="M29">
        <f t="shared" si="22"/>
        <v>1997</v>
      </c>
      <c r="N29">
        <f t="shared" si="23"/>
        <v>2</v>
      </c>
      <c r="O29" s="2">
        <f t="shared" si="3"/>
        <v>0.36790335373120575</v>
      </c>
      <c r="P29" s="2">
        <f t="shared" si="4"/>
        <v>0.3071305189340128</v>
      </c>
      <c r="Q29" s="2">
        <f t="shared" si="5"/>
        <v>0.062614845317297</v>
      </c>
      <c r="R29" s="2">
        <f t="shared" si="13"/>
        <v>0.2908605843460532</v>
      </c>
      <c r="S29" s="2">
        <f t="shared" si="14"/>
        <v>0.323873027978826</v>
      </c>
      <c r="T29" s="2">
        <f t="shared" si="15"/>
        <v>0.3096359266702504</v>
      </c>
      <c r="U29" s="2">
        <f t="shared" si="16"/>
        <v>-0.13931985468738206</v>
      </c>
      <c r="V29" s="2">
        <f t="shared" si="16"/>
        <v>-0.15246890819413506</v>
      </c>
      <c r="W29" s="2">
        <f t="shared" si="18"/>
        <v>-0.07322144789968699</v>
      </c>
      <c r="X29" s="4">
        <f>'預金'!E50/100</f>
        <v>0.00424</v>
      </c>
      <c r="Z29" t="str">
        <f t="shared" si="6"/>
        <v>97</v>
      </c>
      <c r="AA29">
        <f t="shared" si="24"/>
        <v>2</v>
      </c>
      <c r="AB29" s="7">
        <f>'日本株'!C211</f>
        <v>18557</v>
      </c>
      <c r="AC29" s="7">
        <f>'日本株'!D211</f>
        <v>1390.59</v>
      </c>
      <c r="AD29" s="7">
        <f>'日本株'!E211</f>
        <v>43.14</v>
      </c>
      <c r="AE29" s="7">
        <f>'米国株'!B207</f>
        <v>6877.74</v>
      </c>
      <c r="AF29" s="7">
        <f>'米国株'!C207</f>
        <v>790.82</v>
      </c>
      <c r="AG29" s="7">
        <f>'米国株'!D207</f>
        <v>1309</v>
      </c>
      <c r="AH29" s="7">
        <f>'為替'!B338</f>
        <v>120.88</v>
      </c>
      <c r="AI29" s="7">
        <f>'為替'!M338</f>
        <v>139.46</v>
      </c>
      <c r="AJ29" s="7">
        <v>126.39</v>
      </c>
      <c r="AL29" t="str">
        <f t="shared" si="7"/>
        <v>97</v>
      </c>
      <c r="AM29">
        <f t="shared" si="8"/>
        <v>2</v>
      </c>
      <c r="AN29" s="7">
        <f t="shared" si="9"/>
        <v>134.04798624630243</v>
      </c>
      <c r="AO29" s="7">
        <f t="shared" si="10"/>
        <v>106.94953969682285</v>
      </c>
      <c r="AP29" s="7">
        <f t="shared" si="11"/>
        <v>71.70877659574468</v>
      </c>
      <c r="AQ29" s="7">
        <f t="shared" si="25"/>
        <v>63.171788202098575</v>
      </c>
      <c r="AR29" s="7">
        <f t="shared" si="26"/>
        <v>57.89269478261506</v>
      </c>
      <c r="AS29" s="7">
        <f t="shared" si="27"/>
        <v>47.20978962971512</v>
      </c>
      <c r="AT29" s="7">
        <f t="shared" si="28"/>
        <v>103.8666437532222</v>
      </c>
      <c r="AU29" s="7">
        <f t="shared" si="29"/>
        <v>128.9982425307557</v>
      </c>
      <c r="AV29" s="7">
        <f t="shared" si="30"/>
        <v>92.28915662650603</v>
      </c>
      <c r="AW29" s="7"/>
    </row>
    <row r="30" spans="13:49" ht="13.5">
      <c r="M30">
        <f t="shared" si="22"/>
        <v>1997</v>
      </c>
      <c r="N30">
        <f t="shared" si="23"/>
        <v>3</v>
      </c>
      <c r="O30" s="2">
        <f t="shared" si="3"/>
        <v>0.7158091522768371</v>
      </c>
      <c r="P30" s="2">
        <f t="shared" si="4"/>
        <v>0.639006091836243</v>
      </c>
      <c r="Q30" s="2">
        <f t="shared" si="5"/>
        <v>0.4087380964227594</v>
      </c>
      <c r="R30" s="2">
        <f t="shared" si="13"/>
        <v>0.8449778884759678</v>
      </c>
      <c r="S30" s="2">
        <f t="shared" si="14"/>
        <v>0.8680521424780718</v>
      </c>
      <c r="T30" s="2">
        <f t="shared" si="15"/>
        <v>0.9412750506402463</v>
      </c>
      <c r="U30" s="2">
        <f t="shared" si="16"/>
        <v>-0.2773657912546649</v>
      </c>
      <c r="V30" s="2">
        <f t="shared" si="16"/>
        <v>-0.35253764507959606</v>
      </c>
      <c r="W30" s="2">
        <f t="shared" si="18"/>
        <v>-0.056573076585636706</v>
      </c>
      <c r="X30" s="4">
        <f>'預金'!E51/100</f>
        <v>0.00461</v>
      </c>
      <c r="Z30" t="str">
        <f t="shared" si="6"/>
        <v>97</v>
      </c>
      <c r="AA30">
        <f t="shared" si="24"/>
        <v>3</v>
      </c>
      <c r="AB30" s="7">
        <f>'日本株'!C212</f>
        <v>18003.4</v>
      </c>
      <c r="AC30" s="7">
        <f>'日本株'!D212</f>
        <v>1373.26</v>
      </c>
      <c r="AD30" s="7">
        <f>'日本株'!E212</f>
        <v>41.14</v>
      </c>
      <c r="AE30" s="7">
        <f>'米国株'!B208</f>
        <v>6583.48</v>
      </c>
      <c r="AF30" s="7">
        <f>'米国株'!C208</f>
        <v>757.12</v>
      </c>
      <c r="AG30" s="7">
        <f>'米国株'!D208</f>
        <v>1221.7</v>
      </c>
      <c r="AH30" s="7">
        <f>'為替'!B339</f>
        <v>123.97</v>
      </c>
      <c r="AI30" s="7">
        <f>'為替'!M339</f>
        <v>144.11</v>
      </c>
      <c r="AJ30" s="7">
        <v>125.92</v>
      </c>
      <c r="AL30" t="str">
        <f t="shared" si="7"/>
        <v>97</v>
      </c>
      <c r="AM30">
        <f t="shared" si="8"/>
        <v>3</v>
      </c>
      <c r="AN30" s="7">
        <f t="shared" si="9"/>
        <v>130.0490119947557</v>
      </c>
      <c r="AO30" s="7">
        <f t="shared" si="10"/>
        <v>105.61669858409665</v>
      </c>
      <c r="AP30" s="7">
        <f t="shared" si="11"/>
        <v>68.3843085106383</v>
      </c>
      <c r="AQ30" s="7">
        <f t="shared" si="25"/>
        <v>60.46902095641183</v>
      </c>
      <c r="AR30" s="7">
        <f t="shared" si="26"/>
        <v>55.42565574190525</v>
      </c>
      <c r="AS30" s="7">
        <f t="shared" si="27"/>
        <v>44.06126813645757</v>
      </c>
      <c r="AT30" s="7">
        <f t="shared" si="28"/>
        <v>106.5217391304348</v>
      </c>
      <c r="AU30" s="7">
        <f t="shared" si="29"/>
        <v>133.29941726019797</v>
      </c>
      <c r="AV30" s="7">
        <f t="shared" si="30"/>
        <v>91.94596568090545</v>
      </c>
      <c r="AW30" s="7"/>
    </row>
    <row r="31" spans="2:49" ht="13.5">
      <c r="B31" s="6"/>
      <c r="C31" s="6"/>
      <c r="D31" s="6"/>
      <c r="E31" s="6"/>
      <c r="F31" s="6"/>
      <c r="G31" s="6"/>
      <c r="H31" s="6"/>
      <c r="I31" s="6"/>
      <c r="J31" s="6"/>
      <c r="K31" s="6"/>
      <c r="M31">
        <f t="shared" si="22"/>
        <v>1997</v>
      </c>
      <c r="N31">
        <f t="shared" si="23"/>
        <v>4</v>
      </c>
      <c r="O31" s="2">
        <f t="shared" si="3"/>
        <v>0.27026693070300056</v>
      </c>
      <c r="P31" s="2">
        <f t="shared" si="4"/>
        <v>0.31749576523988465</v>
      </c>
      <c r="Q31" s="2">
        <f t="shared" si="5"/>
        <v>-0.06940932461336247</v>
      </c>
      <c r="R31" s="2">
        <f t="shared" si="13"/>
        <v>0.8941615078636662</v>
      </c>
      <c r="S31" s="2">
        <f t="shared" si="14"/>
        <v>1.0113637193083314</v>
      </c>
      <c r="T31" s="2">
        <f t="shared" si="15"/>
        <v>1.5539741857524714</v>
      </c>
      <c r="U31" s="2">
        <f t="shared" si="16"/>
        <v>-0.25941336175273866</v>
      </c>
      <c r="V31" s="2">
        <f t="shared" si="16"/>
        <v>-0.37968503211267934</v>
      </c>
      <c r="W31" s="2">
        <f t="shared" si="18"/>
        <v>0.04620889951920493</v>
      </c>
      <c r="X31" s="4">
        <f>'預金'!E52/100</f>
        <v>0.00473</v>
      </c>
      <c r="Z31" t="str">
        <f t="shared" si="6"/>
        <v>97</v>
      </c>
      <c r="AA31">
        <f t="shared" si="24"/>
        <v>4</v>
      </c>
      <c r="AB31" s="7">
        <f>'日本株'!C213</f>
        <v>19151.12</v>
      </c>
      <c r="AC31" s="7">
        <f>'日本株'!D213</f>
        <v>1441.19</v>
      </c>
      <c r="AD31" s="7">
        <f>'日本株'!E213</f>
        <v>42.08</v>
      </c>
      <c r="AE31" s="7">
        <f>'米国株'!B209</f>
        <v>7008.99</v>
      </c>
      <c r="AF31" s="7">
        <f>'米国株'!C209</f>
        <v>801.34</v>
      </c>
      <c r="AG31" s="7">
        <f>'米国株'!D209</f>
        <v>1260.76</v>
      </c>
      <c r="AH31" s="7">
        <f>'為替'!B340</f>
        <v>126.92</v>
      </c>
      <c r="AI31" s="7">
        <f>'為替'!M340</f>
        <v>143.96</v>
      </c>
      <c r="AJ31" s="7">
        <v>125.03</v>
      </c>
      <c r="AL31" t="str">
        <f t="shared" si="7"/>
        <v>97</v>
      </c>
      <c r="AM31">
        <f t="shared" si="8"/>
        <v>4</v>
      </c>
      <c r="AN31" s="7">
        <f t="shared" si="9"/>
        <v>138.33965998605848</v>
      </c>
      <c r="AO31" s="7">
        <f t="shared" si="10"/>
        <v>110.84115887189189</v>
      </c>
      <c r="AP31" s="7">
        <f t="shared" si="11"/>
        <v>69.9468085106383</v>
      </c>
      <c r="AQ31" s="7">
        <f t="shared" si="25"/>
        <v>64.37731461070452</v>
      </c>
      <c r="AR31" s="7">
        <f t="shared" si="26"/>
        <v>58.66282091639153</v>
      </c>
      <c r="AS31" s="7">
        <f t="shared" si="27"/>
        <v>45.46998806230682</v>
      </c>
      <c r="AT31" s="7">
        <f t="shared" si="28"/>
        <v>109.05653892421378</v>
      </c>
      <c r="AU31" s="7">
        <f t="shared" si="29"/>
        <v>133.16066968828045</v>
      </c>
      <c r="AV31" s="7">
        <f t="shared" si="30"/>
        <v>91.29609346476816</v>
      </c>
      <c r="AW31" s="7"/>
    </row>
    <row r="32" spans="5:49" ht="13.5">
      <c r="E32" s="6"/>
      <c r="F32" s="6"/>
      <c r="G32" s="6"/>
      <c r="H32" s="6"/>
      <c r="I32" s="6"/>
      <c r="J32" s="6"/>
      <c r="K32" s="6"/>
      <c r="M32">
        <f aca="true" t="shared" si="31" ref="M32:M80">M20+1</f>
        <v>1997</v>
      </c>
      <c r="N32">
        <f aca="true" t="shared" si="32" ref="N32:N80">N20</f>
        <v>5</v>
      </c>
      <c r="O32" s="2">
        <f t="shared" si="3"/>
        <v>-0.319222930720505</v>
      </c>
      <c r="P32" s="2">
        <f t="shared" si="4"/>
        <v>-0.14928262667324077</v>
      </c>
      <c r="Q32" s="2">
        <f t="shared" si="5"/>
        <v>-0.5043981353842919</v>
      </c>
      <c r="R32" s="2">
        <f t="shared" si="13"/>
        <v>0.1687164137284205</v>
      </c>
      <c r="S32" s="2">
        <f t="shared" si="14"/>
        <v>0.26412441947016463</v>
      </c>
      <c r="T32" s="2">
        <f t="shared" si="15"/>
        <v>0.6510065139571806</v>
      </c>
      <c r="U32" s="2">
        <f t="shared" si="16"/>
        <v>0.10563612187124405</v>
      </c>
      <c r="V32" s="2">
        <f t="shared" si="16"/>
        <v>-0.08335243584366059</v>
      </c>
      <c r="W32" s="2">
        <f t="shared" si="18"/>
        <v>0.12162616319974928</v>
      </c>
      <c r="X32" s="4">
        <f>'預金'!E53/100</f>
        <v>0.004739999999999999</v>
      </c>
      <c r="Z32" t="str">
        <f t="shared" si="6"/>
        <v>97</v>
      </c>
      <c r="AA32">
        <f aca="true" t="shared" si="33" ref="AA32:AA80">AA20</f>
        <v>5</v>
      </c>
      <c r="AB32" s="7">
        <f>'日本株'!C214</f>
        <v>20068.81</v>
      </c>
      <c r="AC32" s="7">
        <f>'日本株'!D214</f>
        <v>1486.89</v>
      </c>
      <c r="AD32" s="7">
        <f>'日本株'!E214</f>
        <v>43.8</v>
      </c>
      <c r="AE32" s="7">
        <f>'米国株'!B210</f>
        <v>7331.04</v>
      </c>
      <c r="AF32" s="7">
        <f>'米国株'!C210</f>
        <v>848.28</v>
      </c>
      <c r="AG32" s="7">
        <f>'米国株'!D210</f>
        <v>1400.32</v>
      </c>
      <c r="AH32" s="7">
        <f>'為替'!B341</f>
        <v>116.43</v>
      </c>
      <c r="AI32" s="7">
        <f>'為替'!M341</f>
        <v>133.81</v>
      </c>
      <c r="AJ32" s="7">
        <v>124.01</v>
      </c>
      <c r="AL32" t="str">
        <f t="shared" si="7"/>
        <v>97</v>
      </c>
      <c r="AM32">
        <f t="shared" si="8"/>
        <v>5</v>
      </c>
      <c r="AN32" s="7">
        <f t="shared" si="9"/>
        <v>144.9686677189016</v>
      </c>
      <c r="AO32" s="7">
        <f t="shared" si="10"/>
        <v>114.3559216446321</v>
      </c>
      <c r="AP32" s="7">
        <f t="shared" si="11"/>
        <v>72.80585106382979</v>
      </c>
      <c r="AQ32" s="7">
        <f t="shared" si="25"/>
        <v>67.33533198130675</v>
      </c>
      <c r="AR32" s="7">
        <f t="shared" si="26"/>
        <v>62.099106155884655</v>
      </c>
      <c r="AS32" s="7">
        <f t="shared" si="27"/>
        <v>50.50329458692335</v>
      </c>
      <c r="AT32" s="7">
        <f t="shared" si="28"/>
        <v>100.04296270836915</v>
      </c>
      <c r="AU32" s="7">
        <f t="shared" si="29"/>
        <v>123.77208398853021</v>
      </c>
      <c r="AV32" s="7">
        <f t="shared" si="30"/>
        <v>90.55129609346479</v>
      </c>
      <c r="AW32" s="7"/>
    </row>
    <row r="33" spans="6:49" ht="13.5">
      <c r="F33" s="6"/>
      <c r="G33" s="6"/>
      <c r="H33" s="6"/>
      <c r="I33" s="6"/>
      <c r="J33" s="6"/>
      <c r="K33" s="6"/>
      <c r="M33">
        <f t="shared" si="31"/>
        <v>1997</v>
      </c>
      <c r="N33">
        <f t="shared" si="32"/>
        <v>6</v>
      </c>
      <c r="O33" s="2">
        <f t="shared" si="3"/>
        <v>-0.4320215235924749</v>
      </c>
      <c r="P33" s="2">
        <f t="shared" si="4"/>
        <v>-0.36266661000883627</v>
      </c>
      <c r="Q33" s="2">
        <f t="shared" si="5"/>
        <v>-0.6845339655305019</v>
      </c>
      <c r="R33" s="2">
        <f t="shared" si="13"/>
        <v>0.14979179855257452</v>
      </c>
      <c r="S33" s="2">
        <f t="shared" si="14"/>
        <v>0.3117938894716963</v>
      </c>
      <c r="T33" s="2">
        <f t="shared" si="15"/>
        <v>0.8670909476617366</v>
      </c>
      <c r="U33" s="2">
        <f t="shared" si="16"/>
        <v>0.2742719187516145</v>
      </c>
      <c r="V33" s="2">
        <f t="shared" si="16"/>
        <v>0.17785666901488173</v>
      </c>
      <c r="W33" s="2">
        <f t="shared" si="18"/>
        <v>0.1538434657846115</v>
      </c>
      <c r="X33" s="4">
        <f>'預金'!E54/100</f>
        <v>0.00494</v>
      </c>
      <c r="Z33" t="str">
        <f t="shared" si="6"/>
        <v>97</v>
      </c>
      <c r="AA33">
        <f t="shared" si="33"/>
        <v>6</v>
      </c>
      <c r="AB33" s="7">
        <f>'日本株'!C215</f>
        <v>20604.96</v>
      </c>
      <c r="AC33" s="7">
        <f>'日本株'!D215</f>
        <v>1553.81</v>
      </c>
      <c r="AD33" s="7">
        <f>'日本株'!E215</f>
        <v>44.82</v>
      </c>
      <c r="AE33" s="7">
        <f>'米国株'!B211</f>
        <v>7672.79</v>
      </c>
      <c r="AF33" s="7">
        <f>'米国株'!C211</f>
        <v>885.14</v>
      </c>
      <c r="AG33" s="7">
        <f>'米国株'!D211</f>
        <v>1442.07</v>
      </c>
      <c r="AH33" s="7">
        <f>'為替'!B342</f>
        <v>114.3</v>
      </c>
      <c r="AI33" s="7">
        <f>'為替'!M342</f>
        <v>129.27</v>
      </c>
      <c r="AJ33" s="7">
        <v>124.1</v>
      </c>
      <c r="AL33" t="str">
        <f t="shared" si="7"/>
        <v>97</v>
      </c>
      <c r="AM33">
        <f t="shared" si="8"/>
        <v>6</v>
      </c>
      <c r="AN33" s="7">
        <f t="shared" si="9"/>
        <v>148.84159048798898</v>
      </c>
      <c r="AO33" s="7">
        <f t="shared" si="10"/>
        <v>119.50270336786568</v>
      </c>
      <c r="AP33" s="7">
        <f t="shared" si="11"/>
        <v>74.50132978723406</v>
      </c>
      <c r="AQ33" s="7">
        <f t="shared" si="25"/>
        <v>70.4742931252388</v>
      </c>
      <c r="AR33" s="7">
        <f t="shared" si="26"/>
        <v>64.79747586035242</v>
      </c>
      <c r="AS33" s="7">
        <f t="shared" si="27"/>
        <v>52.009030810789355</v>
      </c>
      <c r="AT33" s="7">
        <f t="shared" si="28"/>
        <v>98.21275133184396</v>
      </c>
      <c r="AU33" s="7">
        <f t="shared" si="29"/>
        <v>119.57265747849412</v>
      </c>
      <c r="AV33" s="7">
        <f t="shared" si="30"/>
        <v>90.61701350857977</v>
      </c>
      <c r="AW33" s="7"/>
    </row>
    <row r="34" spans="7:49" ht="13.5">
      <c r="G34" s="6"/>
      <c r="H34" s="6"/>
      <c r="I34" s="6"/>
      <c r="J34" s="6"/>
      <c r="K34" s="6"/>
      <c r="M34">
        <f t="shared" si="31"/>
        <v>1997</v>
      </c>
      <c r="N34">
        <f t="shared" si="32"/>
        <v>7</v>
      </c>
      <c r="O34" s="2">
        <f t="shared" si="3"/>
        <v>-0.570527118707852</v>
      </c>
      <c r="P34" s="2">
        <f t="shared" si="4"/>
        <v>-0.53194958312347</v>
      </c>
      <c r="Q34" s="2">
        <f t="shared" si="5"/>
        <v>-0.6033259834244088</v>
      </c>
      <c r="R34" s="2">
        <f t="shared" si="13"/>
        <v>-0.3289752040796813</v>
      </c>
      <c r="S34" s="2">
        <f t="shared" si="14"/>
        <v>-0.15626730880218298</v>
      </c>
      <c r="T34" s="2">
        <f t="shared" si="15"/>
        <v>-0.0005018474159594888</v>
      </c>
      <c r="U34" s="2">
        <f t="shared" si="16"/>
        <v>0.08948680211763849</v>
      </c>
      <c r="V34" s="2">
        <f t="shared" si="16"/>
        <v>0.32530785042999266</v>
      </c>
      <c r="W34" s="2">
        <f t="shared" si="18"/>
        <v>0.1378823814897403</v>
      </c>
      <c r="X34" s="4">
        <f>'預金'!E55/100</f>
        <v>0.00507</v>
      </c>
      <c r="Z34" t="str">
        <f t="shared" si="6"/>
        <v>97</v>
      </c>
      <c r="AA34">
        <f t="shared" si="33"/>
        <v>7</v>
      </c>
      <c r="AB34" s="7">
        <f>'日本株'!C216</f>
        <v>20331.43</v>
      </c>
      <c r="AC34" s="7">
        <f>'日本株'!D216</f>
        <v>1544.04</v>
      </c>
      <c r="AD34" s="7">
        <f>'日本株'!E216</f>
        <v>41.33</v>
      </c>
      <c r="AE34" s="7">
        <f>'米国株'!B212</f>
        <v>8222.61</v>
      </c>
      <c r="AF34" s="7">
        <f>'米国株'!C212</f>
        <v>954.31</v>
      </c>
      <c r="AG34" s="7">
        <f>'米国株'!D212</f>
        <v>1593.81</v>
      </c>
      <c r="AH34" s="7">
        <f>'為替'!B343</f>
        <v>117.74</v>
      </c>
      <c r="AI34" s="7">
        <f>'為替'!M343</f>
        <v>127.76</v>
      </c>
      <c r="AJ34" s="7">
        <v>126.45</v>
      </c>
      <c r="AL34" t="str">
        <f t="shared" si="7"/>
        <v>97</v>
      </c>
      <c r="AM34">
        <f t="shared" si="8"/>
        <v>7</v>
      </c>
      <c r="AN34" s="7">
        <f t="shared" si="9"/>
        <v>146.86572447096302</v>
      </c>
      <c r="AO34" s="7">
        <f t="shared" si="10"/>
        <v>118.75129784730393</v>
      </c>
      <c r="AP34" s="7">
        <f t="shared" si="11"/>
        <v>68.7001329787234</v>
      </c>
      <c r="AQ34" s="7">
        <f t="shared" si="25"/>
        <v>75.52436954413191</v>
      </c>
      <c r="AR34" s="7">
        <f t="shared" si="26"/>
        <v>69.86112839583896</v>
      </c>
      <c r="AS34" s="7">
        <f t="shared" si="27"/>
        <v>57.48161559185352</v>
      </c>
      <c r="AT34" s="7">
        <f t="shared" si="28"/>
        <v>101.16858566764049</v>
      </c>
      <c r="AU34" s="7">
        <f t="shared" si="29"/>
        <v>118.17593192119138</v>
      </c>
      <c r="AV34" s="7">
        <f t="shared" si="30"/>
        <v>92.3329682365827</v>
      </c>
      <c r="AW34" s="7"/>
    </row>
    <row r="35" spans="8:49" ht="13.5">
      <c r="H35" s="6"/>
      <c r="I35" s="6"/>
      <c r="J35" s="6"/>
      <c r="K35" s="6"/>
      <c r="M35">
        <f t="shared" si="31"/>
        <v>1997</v>
      </c>
      <c r="N35">
        <f t="shared" si="32"/>
        <v>8</v>
      </c>
      <c r="O35" s="2">
        <f t="shared" si="3"/>
        <v>-0.3063643719092989</v>
      </c>
      <c r="P35" s="2">
        <f t="shared" si="4"/>
        <v>-0.40868093845589004</v>
      </c>
      <c r="Q35" s="2">
        <f t="shared" si="5"/>
        <v>-0.633195412305528</v>
      </c>
      <c r="R35" s="2">
        <f t="shared" si="13"/>
        <v>0.10955973621042814</v>
      </c>
      <c r="S35" s="2">
        <f t="shared" si="14"/>
        <v>0.27289979384134666</v>
      </c>
      <c r="T35" s="2">
        <f t="shared" si="15"/>
        <v>0.03375834780900422</v>
      </c>
      <c r="U35" s="2">
        <f t="shared" si="16"/>
        <v>0.30721659207967567</v>
      </c>
      <c r="V35" s="2">
        <f t="shared" si="16"/>
        <v>0.4237391364631806</v>
      </c>
      <c r="W35" s="2">
        <f t="shared" si="18"/>
        <v>0.0800260360648859</v>
      </c>
      <c r="X35" s="4">
        <f>'預金'!E56/100</f>
        <v>0.0046300000000000004</v>
      </c>
      <c r="Z35" t="str">
        <f t="shared" si="6"/>
        <v>97</v>
      </c>
      <c r="AA35">
        <f t="shared" si="33"/>
        <v>8</v>
      </c>
      <c r="AB35" s="7">
        <f>'日本株'!C217</f>
        <v>18229.42</v>
      </c>
      <c r="AC35" s="7">
        <f>'日本株'!D217</f>
        <v>1427.99</v>
      </c>
      <c r="AD35" s="7">
        <f>'日本株'!E217</f>
        <v>36.75</v>
      </c>
      <c r="AE35" s="7">
        <f>'米国株'!B213</f>
        <v>7622.42</v>
      </c>
      <c r="AF35" s="7">
        <f>'米国株'!C213</f>
        <v>899.47</v>
      </c>
      <c r="AG35" s="7">
        <f>'米国株'!D213</f>
        <v>1587.32</v>
      </c>
      <c r="AH35" s="7">
        <f>'為替'!B344</f>
        <v>119.39</v>
      </c>
      <c r="AI35" s="7">
        <f>'為替'!M344</f>
        <v>130.93</v>
      </c>
      <c r="AJ35" s="7">
        <v>127.62</v>
      </c>
      <c r="AL35" t="str">
        <f t="shared" si="7"/>
        <v>97</v>
      </c>
      <c r="AM35">
        <f t="shared" si="8"/>
        <v>8</v>
      </c>
      <c r="AN35" s="7">
        <f t="shared" si="9"/>
        <v>131.68168569478206</v>
      </c>
      <c r="AO35" s="7">
        <f t="shared" si="10"/>
        <v>109.82595386969997</v>
      </c>
      <c r="AP35" s="7">
        <f t="shared" si="11"/>
        <v>61.0871010638298</v>
      </c>
      <c r="AQ35" s="7">
        <f t="shared" si="25"/>
        <v>70.01164653322752</v>
      </c>
      <c r="AR35" s="7">
        <f t="shared" si="26"/>
        <v>65.84651649695098</v>
      </c>
      <c r="AS35" s="7">
        <f t="shared" si="27"/>
        <v>57.24755024831123</v>
      </c>
      <c r="AT35" s="7">
        <f t="shared" si="28"/>
        <v>102.58635504382197</v>
      </c>
      <c r="AU35" s="7">
        <f t="shared" si="29"/>
        <v>121.10813060771437</v>
      </c>
      <c r="AV35" s="7">
        <f t="shared" si="30"/>
        <v>93.18729463307778</v>
      </c>
      <c r="AW35" s="7"/>
    </row>
    <row r="36" spans="9:49" ht="13.5">
      <c r="I36" s="6"/>
      <c r="J36" s="6"/>
      <c r="K36" s="6"/>
      <c r="M36">
        <f t="shared" si="31"/>
        <v>1997</v>
      </c>
      <c r="N36">
        <f t="shared" si="32"/>
        <v>9</v>
      </c>
      <c r="O36" s="2">
        <f t="shared" si="3"/>
        <v>-0.47051250183547155</v>
      </c>
      <c r="P36" s="2">
        <f t="shared" si="4"/>
        <v>-0.48685807518374746</v>
      </c>
      <c r="Q36" s="2">
        <f t="shared" si="5"/>
        <v>-0.5388689907798045</v>
      </c>
      <c r="R36" s="2">
        <f t="shared" si="13"/>
        <v>-0.018502707980381228</v>
      </c>
      <c r="S36" s="2">
        <f t="shared" si="14"/>
        <v>0.10139571668257896</v>
      </c>
      <c r="T36" s="2">
        <f t="shared" si="15"/>
        <v>-0.24686124933554354</v>
      </c>
      <c r="U36" s="2">
        <f t="shared" si="16"/>
        <v>0.3099569198533565</v>
      </c>
      <c r="V36" s="2">
        <f t="shared" si="16"/>
        <v>0.28885215455475266</v>
      </c>
      <c r="W36" s="2">
        <f t="shared" si="18"/>
        <v>0.03720535152055415</v>
      </c>
      <c r="X36" s="4">
        <f>'預金'!E57/100</f>
        <v>0.00479</v>
      </c>
      <c r="Z36" t="str">
        <f t="shared" si="6"/>
        <v>97</v>
      </c>
      <c r="AA36">
        <f t="shared" si="33"/>
        <v>9</v>
      </c>
      <c r="AB36" s="7">
        <f>'日本株'!C218</f>
        <v>17887.71</v>
      </c>
      <c r="AC36" s="7">
        <f>'日本株'!D218</f>
        <v>1388.32</v>
      </c>
      <c r="AD36" s="7">
        <f>'日本株'!E218</f>
        <v>33.59</v>
      </c>
      <c r="AE36" s="7">
        <f>'米国株'!B214</f>
        <v>7945.26</v>
      </c>
      <c r="AF36" s="7">
        <f>'米国株'!C214</f>
        <v>947.28</v>
      </c>
      <c r="AG36" s="7">
        <f>'米国株'!D214</f>
        <v>1685.69</v>
      </c>
      <c r="AH36" s="7">
        <f>'為替'!B345</f>
        <v>121.44</v>
      </c>
      <c r="AI36" s="7">
        <f>'為替'!M345</f>
        <v>134.67</v>
      </c>
      <c r="AJ36" s="7">
        <v>128.62</v>
      </c>
      <c r="AL36" t="str">
        <f t="shared" si="7"/>
        <v>97</v>
      </c>
      <c r="AM36">
        <f t="shared" si="8"/>
        <v>9</v>
      </c>
      <c r="AN36" s="7">
        <f t="shared" si="9"/>
        <v>129.21331594858256</v>
      </c>
      <c r="AO36" s="7">
        <f t="shared" si="10"/>
        <v>106.77495520023379</v>
      </c>
      <c r="AP36" s="7">
        <f t="shared" si="11"/>
        <v>55.83444148936171</v>
      </c>
      <c r="AQ36" s="7">
        <f t="shared" si="25"/>
        <v>72.97692002468918</v>
      </c>
      <c r="AR36" s="7">
        <f t="shared" si="26"/>
        <v>69.34649087488378</v>
      </c>
      <c r="AS36" s="7">
        <f t="shared" si="27"/>
        <v>60.79531725050762</v>
      </c>
      <c r="AT36" s="7">
        <f t="shared" si="28"/>
        <v>104.34782608695652</v>
      </c>
      <c r="AU36" s="7">
        <f t="shared" si="29"/>
        <v>124.56757006752382</v>
      </c>
      <c r="AV36" s="7">
        <f t="shared" si="30"/>
        <v>93.91748813435562</v>
      </c>
      <c r="AW36" s="7"/>
    </row>
    <row r="37" spans="10:49" ht="13.5">
      <c r="J37" s="6"/>
      <c r="K37" s="6"/>
      <c r="M37">
        <f t="shared" si="31"/>
        <v>1997</v>
      </c>
      <c r="N37">
        <f t="shared" si="32"/>
        <v>10</v>
      </c>
      <c r="O37" s="2">
        <f t="shared" si="3"/>
        <v>0.04184165346143276</v>
      </c>
      <c r="P37" s="2">
        <f t="shared" si="4"/>
        <v>-0.02976094318048761</v>
      </c>
      <c r="Q37" s="2">
        <f t="shared" si="5"/>
        <v>-0.10756236620639514</v>
      </c>
      <c r="R37" s="2">
        <f t="shared" si="13"/>
        <v>0.2739716514133961</v>
      </c>
      <c r="S37" s="2">
        <f t="shared" si="14"/>
        <v>0.31958628457530946</v>
      </c>
      <c r="T37" s="2">
        <f t="shared" si="15"/>
        <v>0.06621661228417941</v>
      </c>
      <c r="U37" s="2">
        <f t="shared" si="16"/>
        <v>0.2558601575682675</v>
      </c>
      <c r="V37" s="2">
        <f t="shared" si="16"/>
        <v>0.01201759869707053</v>
      </c>
      <c r="W37" s="2">
        <f t="shared" si="18"/>
        <v>-0.054000854008730115</v>
      </c>
      <c r="X37" s="4">
        <f>'預金'!E58/100</f>
        <v>0.00449</v>
      </c>
      <c r="Z37" t="str">
        <f t="shared" si="6"/>
        <v>97</v>
      </c>
      <c r="AA37">
        <f t="shared" si="33"/>
        <v>10</v>
      </c>
      <c r="AB37" s="7">
        <f>'日本株'!C219</f>
        <v>16458.94</v>
      </c>
      <c r="AC37" s="7">
        <f>'日本株'!D219</f>
        <v>1277.12</v>
      </c>
      <c r="AD37" s="7">
        <f>'日本株'!E219</f>
        <v>32.8</v>
      </c>
      <c r="AE37" s="7">
        <f>'米国株'!B215</f>
        <v>7442.08</v>
      </c>
      <c r="AF37" s="7">
        <f>'米国株'!C215</f>
        <v>914.62</v>
      </c>
      <c r="AG37" s="7">
        <f>'米国株'!D215</f>
        <v>1593.61</v>
      </c>
      <c r="AH37" s="7">
        <f>'為替'!B346</f>
        <v>120.29</v>
      </c>
      <c r="AI37" s="7">
        <f>'為替'!M346</f>
        <v>137.08</v>
      </c>
      <c r="AJ37" s="7">
        <v>130.6</v>
      </c>
      <c r="AL37" t="str">
        <f t="shared" si="7"/>
        <v>97</v>
      </c>
      <c r="AM37">
        <f t="shared" si="8"/>
        <v>10</v>
      </c>
      <c r="AN37" s="7">
        <f t="shared" si="9"/>
        <v>118.8924806137154</v>
      </c>
      <c r="AO37" s="7">
        <f t="shared" si="10"/>
        <v>98.2226221514655</v>
      </c>
      <c r="AP37" s="7">
        <f t="shared" si="11"/>
        <v>54.52127659574468</v>
      </c>
      <c r="AQ37" s="7">
        <f t="shared" si="25"/>
        <v>68.35523028539518</v>
      </c>
      <c r="AR37" s="7">
        <f t="shared" si="26"/>
        <v>66.9555859766766</v>
      </c>
      <c r="AS37" s="7">
        <f t="shared" si="27"/>
        <v>57.47440248419428</v>
      </c>
      <c r="AT37" s="7">
        <f t="shared" si="28"/>
        <v>103.3596837944664</v>
      </c>
      <c r="AU37" s="7">
        <f t="shared" si="29"/>
        <v>126.79678105633153</v>
      </c>
      <c r="AV37" s="7">
        <f t="shared" si="30"/>
        <v>95.36327126688573</v>
      </c>
      <c r="AW37" s="7"/>
    </row>
    <row r="38" spans="11:49" ht="13.5">
      <c r="K38" s="6"/>
      <c r="M38">
        <f t="shared" si="31"/>
        <v>1997</v>
      </c>
      <c r="N38">
        <f t="shared" si="32"/>
        <v>11</v>
      </c>
      <c r="O38" s="2">
        <f t="shared" si="3"/>
        <v>0.04781843446949274</v>
      </c>
      <c r="P38" s="2">
        <f t="shared" si="4"/>
        <v>0.06620413045437834</v>
      </c>
      <c r="Q38" s="2">
        <f t="shared" si="5"/>
        <v>0.44557318484534814</v>
      </c>
      <c r="R38" s="2">
        <f t="shared" si="13"/>
        <v>0.423876911005199</v>
      </c>
      <c r="S38" s="2">
        <f t="shared" si="14"/>
        <v>0.45520428456825424</v>
      </c>
      <c r="T38" s="2">
        <f t="shared" si="15"/>
        <v>0.4973266459378176</v>
      </c>
      <c r="U38" s="2">
        <f t="shared" si="16"/>
        <v>-0.029129519223147216</v>
      </c>
      <c r="V38" s="2">
        <f t="shared" si="16"/>
        <v>-0.14144098084990586</v>
      </c>
      <c r="W38" s="2">
        <f t="shared" si="18"/>
        <v>-0.014676406139365827</v>
      </c>
      <c r="X38" s="4">
        <f>'預金'!E59/100</f>
        <v>0.0042699999999999995</v>
      </c>
      <c r="Z38" t="str">
        <f t="shared" si="6"/>
        <v>97</v>
      </c>
      <c r="AA38">
        <f t="shared" si="33"/>
        <v>11</v>
      </c>
      <c r="AB38" s="7">
        <f>'日本株'!C220</f>
        <v>16636.26</v>
      </c>
      <c r="AC38" s="7">
        <f>'日本株'!D220</f>
        <v>1252.22</v>
      </c>
      <c r="AD38" s="7">
        <f>'日本株'!E220</f>
        <v>28.6</v>
      </c>
      <c r="AE38" s="7">
        <f>'米国株'!B216</f>
        <v>7823.13</v>
      </c>
      <c r="AF38" s="7">
        <f>'米国株'!C216</f>
        <v>955.4</v>
      </c>
      <c r="AG38" s="7">
        <f>'米国株'!D216</f>
        <v>1600.55</v>
      </c>
      <c r="AH38" s="7">
        <f>'為替'!B347</f>
        <v>127.66</v>
      </c>
      <c r="AI38" s="7">
        <f>'為替'!M347</f>
        <v>143.02</v>
      </c>
      <c r="AJ38" s="7">
        <v>130.1</v>
      </c>
      <c r="AL38" t="str">
        <f t="shared" si="7"/>
        <v>97</v>
      </c>
      <c r="AM38">
        <f t="shared" si="8"/>
        <v>11</v>
      </c>
      <c r="AN38" s="7">
        <f t="shared" si="9"/>
        <v>120.17336593576069</v>
      </c>
      <c r="AO38" s="7">
        <f t="shared" si="10"/>
        <v>96.30757635187621</v>
      </c>
      <c r="AP38" s="7">
        <f t="shared" si="11"/>
        <v>47.539893617021285</v>
      </c>
      <c r="AQ38" s="7">
        <f t="shared" si="25"/>
        <v>71.8551604796755</v>
      </c>
      <c r="AR38" s="7">
        <f t="shared" si="26"/>
        <v>69.94092283365421</v>
      </c>
      <c r="AS38" s="7">
        <f t="shared" si="27"/>
        <v>57.72469731996984</v>
      </c>
      <c r="AT38" s="7">
        <f t="shared" si="28"/>
        <v>109.69238700807699</v>
      </c>
      <c r="AU38" s="7">
        <f t="shared" si="29"/>
        <v>132.29118490426418</v>
      </c>
      <c r="AV38" s="7">
        <f t="shared" si="30"/>
        <v>94.99817451624682</v>
      </c>
      <c r="AW38" s="7"/>
    </row>
    <row r="39" spans="13:49" ht="13.5">
      <c r="M39">
        <f t="shared" si="31"/>
        <v>1997</v>
      </c>
      <c r="N39">
        <f t="shared" si="32"/>
        <v>12</v>
      </c>
      <c r="O39" s="2">
        <f t="shared" si="3"/>
        <v>0.376319570647905</v>
      </c>
      <c r="P39" s="2">
        <f t="shared" si="4"/>
        <v>0.2876718143188939</v>
      </c>
      <c r="Q39" s="2">
        <f t="shared" si="5"/>
        <v>0.30238970612313354</v>
      </c>
      <c r="R39" s="2">
        <f t="shared" si="13"/>
        <v>0.5331040145431991</v>
      </c>
      <c r="S39" s="2">
        <f t="shared" si="14"/>
        <v>0.661404494942698</v>
      </c>
      <c r="T39" s="2">
        <f t="shared" si="15"/>
        <v>0.8672482862656217</v>
      </c>
      <c r="U39" s="2">
        <f t="shared" si="16"/>
        <v>0.11119183771075858</v>
      </c>
      <c r="V39" s="2">
        <f t="shared" si="16"/>
        <v>-0.015244151693014185</v>
      </c>
      <c r="W39" s="2">
        <f t="shared" si="18"/>
        <v>0.011761848393542662</v>
      </c>
      <c r="X39" s="4">
        <f>'預金'!E60/100</f>
        <v>0.00617</v>
      </c>
      <c r="Z39" t="str">
        <f t="shared" si="6"/>
        <v>97</v>
      </c>
      <c r="AA39">
        <f t="shared" si="33"/>
        <v>12</v>
      </c>
      <c r="AB39" s="7">
        <f>'日本株'!C221</f>
        <v>15258.74</v>
      </c>
      <c r="AC39" s="7">
        <f>'日本株'!D221</f>
        <v>1175.03</v>
      </c>
      <c r="AD39" s="7">
        <f>'日本株'!E221</f>
        <v>27.68</v>
      </c>
      <c r="AE39" s="7">
        <f>'米国株'!B217</f>
        <v>7908.25</v>
      </c>
      <c r="AF39" s="7">
        <f>'米国株'!C217</f>
        <v>970.43</v>
      </c>
      <c r="AG39" s="7">
        <f>'米国株'!D217</f>
        <v>1570.35</v>
      </c>
      <c r="AH39" s="7">
        <f>'為替'!B348</f>
        <v>129.92</v>
      </c>
      <c r="AI39" s="7">
        <f>'為替'!M348</f>
        <v>143.49</v>
      </c>
      <c r="AJ39" s="7">
        <v>129.8</v>
      </c>
      <c r="AL39" t="str">
        <f t="shared" si="7"/>
        <v>97</v>
      </c>
      <c r="AM39">
        <f t="shared" si="8"/>
        <v>12</v>
      </c>
      <c r="AN39" s="7">
        <f t="shared" si="9"/>
        <v>110.22273910954921</v>
      </c>
      <c r="AO39" s="7">
        <f t="shared" si="10"/>
        <v>90.37093437314935</v>
      </c>
      <c r="AP39" s="7">
        <f t="shared" si="11"/>
        <v>46.01063829787234</v>
      </c>
      <c r="AQ39" s="7">
        <f t="shared" si="25"/>
        <v>72.63698453987008</v>
      </c>
      <c r="AR39" s="7">
        <f t="shared" si="26"/>
        <v>71.04120760462955</v>
      </c>
      <c r="AS39" s="7">
        <f t="shared" si="27"/>
        <v>56.63551806342485</v>
      </c>
      <c r="AT39" s="7">
        <f t="shared" si="28"/>
        <v>111.6343014263619</v>
      </c>
      <c r="AU39" s="7">
        <f t="shared" si="29"/>
        <v>132.72592729627232</v>
      </c>
      <c r="AV39" s="7">
        <f t="shared" si="30"/>
        <v>94.77911646586347</v>
      </c>
      <c r="AW39" s="7"/>
    </row>
    <row r="40" spans="13:49" ht="13.5">
      <c r="M40">
        <f t="shared" si="31"/>
        <v>1998</v>
      </c>
      <c r="N40">
        <f t="shared" si="32"/>
        <v>1</v>
      </c>
      <c r="O40" s="2">
        <f t="shared" si="3"/>
        <v>-0.21715140593125792</v>
      </c>
      <c r="P40" s="2">
        <f t="shared" si="4"/>
        <v>-0.13329392249251826</v>
      </c>
      <c r="Q40" s="2">
        <f t="shared" si="5"/>
        <v>-0.2845445224830009</v>
      </c>
      <c r="R40" s="2">
        <f t="shared" si="13"/>
        <v>0.7267192803209888</v>
      </c>
      <c r="S40" s="2">
        <f t="shared" si="14"/>
        <v>0.6543522409145144</v>
      </c>
      <c r="T40" s="2">
        <f t="shared" si="15"/>
        <v>0.772209670484088</v>
      </c>
      <c r="U40" s="2">
        <f t="shared" si="16"/>
        <v>0.15286431389905064</v>
      </c>
      <c r="V40" s="2">
        <f t="shared" si="16"/>
        <v>0.2511018028411407</v>
      </c>
      <c r="W40" s="2">
        <f t="shared" si="18"/>
        <v>0.0815755383119896</v>
      </c>
      <c r="X40" s="4">
        <f>'預金'!E61/100</f>
        <v>0.005540000000000001</v>
      </c>
      <c r="Z40" t="str">
        <f t="shared" si="6"/>
        <v>98</v>
      </c>
      <c r="AA40">
        <f t="shared" si="33"/>
        <v>1</v>
      </c>
      <c r="AB40" s="7">
        <f>'日本株'!C222</f>
        <v>16628.47</v>
      </c>
      <c r="AC40" s="7">
        <f>'日本株'!D222</f>
        <v>1267.51</v>
      </c>
      <c r="AD40" s="7">
        <f>'日本株'!E222</f>
        <v>31.88</v>
      </c>
      <c r="AE40" s="7">
        <f>'米国株'!B218</f>
        <v>7906.5</v>
      </c>
      <c r="AF40" s="7">
        <f>'米国株'!C218</f>
        <v>980.28</v>
      </c>
      <c r="AG40" s="7">
        <f>'米国株'!D218</f>
        <v>1619.36</v>
      </c>
      <c r="AH40" s="7">
        <f>'為替'!B349</f>
        <v>127.34</v>
      </c>
      <c r="AI40" s="7">
        <f>'為替'!M349</f>
        <v>137.49</v>
      </c>
      <c r="AJ40" s="7">
        <v>128.8</v>
      </c>
      <c r="AL40" t="str">
        <f t="shared" si="7"/>
        <v>98</v>
      </c>
      <c r="AM40">
        <f t="shared" si="8"/>
        <v>1</v>
      </c>
      <c r="AN40" s="7">
        <f t="shared" si="9"/>
        <v>120.11709424244505</v>
      </c>
      <c r="AO40" s="7">
        <f t="shared" si="10"/>
        <v>97.48352214608185</v>
      </c>
      <c r="AP40" s="7">
        <f t="shared" si="11"/>
        <v>52.99202127659575</v>
      </c>
      <c r="AQ40" s="7">
        <f t="shared" si="25"/>
        <v>72.62091085442201</v>
      </c>
      <c r="AR40" s="7">
        <f t="shared" si="26"/>
        <v>71.76228578121683</v>
      </c>
      <c r="AS40" s="7">
        <f t="shared" si="27"/>
        <v>58.40309009532121</v>
      </c>
      <c r="AT40" s="7">
        <f t="shared" si="28"/>
        <v>109.41742567451453</v>
      </c>
      <c r="AU40" s="7">
        <f t="shared" si="29"/>
        <v>127.17602441957267</v>
      </c>
      <c r="AV40" s="7">
        <f t="shared" si="30"/>
        <v>94.04892296458563</v>
      </c>
      <c r="AW40" s="7"/>
    </row>
    <row r="41" spans="13:49" ht="13.5">
      <c r="M41">
        <f t="shared" si="31"/>
        <v>1998</v>
      </c>
      <c r="N41">
        <f t="shared" si="32"/>
        <v>2</v>
      </c>
      <c r="O41" s="2">
        <f t="shared" si="3"/>
        <v>-0.2486303938664851</v>
      </c>
      <c r="P41" s="2">
        <f t="shared" si="4"/>
        <v>-0.15082586156780542</v>
      </c>
      <c r="Q41" s="2">
        <f t="shared" si="5"/>
        <v>-0.23171918408473413</v>
      </c>
      <c r="R41" s="2">
        <f t="shared" si="13"/>
        <v>0.1764016657902132</v>
      </c>
      <c r="S41" s="2">
        <f t="shared" si="14"/>
        <v>0.16774349229228425</v>
      </c>
      <c r="T41" s="2">
        <f t="shared" si="15"/>
        <v>0.019021407444071547</v>
      </c>
      <c r="U41" s="2">
        <f t="shared" si="16"/>
        <v>0.43607017794114533</v>
      </c>
      <c r="V41" s="2">
        <f t="shared" si="16"/>
        <v>0.524689384892205</v>
      </c>
      <c r="W41" s="2">
        <f t="shared" si="18"/>
        <v>0.12893201054830872</v>
      </c>
      <c r="X41" s="4">
        <f>'預金'!E62/100</f>
        <v>0.00642</v>
      </c>
      <c r="Z41" t="str">
        <f t="shared" si="6"/>
        <v>98</v>
      </c>
      <c r="AA41">
        <f t="shared" si="33"/>
        <v>2</v>
      </c>
      <c r="AB41" s="7">
        <f>'日本株'!C223</f>
        <v>16831.67</v>
      </c>
      <c r="AC41" s="7">
        <f>'日本株'!D223</f>
        <v>1272.45</v>
      </c>
      <c r="AD41" s="7">
        <f>'日本株'!E223</f>
        <v>31.36</v>
      </c>
      <c r="AE41" s="7">
        <f>'米国株'!B219</f>
        <v>8545.72</v>
      </c>
      <c r="AF41" s="7">
        <f>'米国株'!C219</f>
        <v>1049.34</v>
      </c>
      <c r="AG41" s="7">
        <f>'米国株'!D219</f>
        <v>1770.51</v>
      </c>
      <c r="AH41" s="7">
        <f>'為替'!B350</f>
        <v>126.72</v>
      </c>
      <c r="AI41" s="7">
        <f>'為替'!M350</f>
        <v>137.67</v>
      </c>
      <c r="AJ41" s="7">
        <v>129.62</v>
      </c>
      <c r="AL41" t="str">
        <f t="shared" si="7"/>
        <v>98</v>
      </c>
      <c r="AM41">
        <f t="shared" si="8"/>
        <v>2</v>
      </c>
      <c r="AN41" s="7">
        <f t="shared" si="9"/>
        <v>121.5849258318856</v>
      </c>
      <c r="AO41" s="7">
        <f t="shared" si="10"/>
        <v>97.86345492720518</v>
      </c>
      <c r="AP41" s="7">
        <f t="shared" si="11"/>
        <v>52.12765957446809</v>
      </c>
      <c r="AQ41" s="7">
        <f t="shared" si="25"/>
        <v>78.49212297563412</v>
      </c>
      <c r="AR41" s="7">
        <f t="shared" si="26"/>
        <v>76.8178856670156</v>
      </c>
      <c r="AS41" s="7">
        <f t="shared" si="27"/>
        <v>63.85439620879061</v>
      </c>
      <c r="AT41" s="7">
        <f t="shared" si="28"/>
        <v>108.88468809073724</v>
      </c>
      <c r="AU41" s="7">
        <f t="shared" si="29"/>
        <v>127.34252150587363</v>
      </c>
      <c r="AV41" s="7">
        <f t="shared" si="30"/>
        <v>94.64768163563345</v>
      </c>
      <c r="AW41" s="7"/>
    </row>
    <row r="42" spans="13:49" ht="13.5">
      <c r="M42">
        <f t="shared" si="31"/>
        <v>1998</v>
      </c>
      <c r="N42">
        <f t="shared" si="32"/>
        <v>3</v>
      </c>
      <c r="O42" s="2">
        <f t="shared" si="3"/>
        <v>-0.1582961539041675</v>
      </c>
      <c r="P42" s="2">
        <f t="shared" si="4"/>
        <v>-0.06641031842151457</v>
      </c>
      <c r="Q42" s="2">
        <f t="shared" si="5"/>
        <v>-0.14792144184248457</v>
      </c>
      <c r="R42" s="2">
        <f t="shared" si="13"/>
        <v>0.07100375680197923</v>
      </c>
      <c r="S42" s="2">
        <f t="shared" si="14"/>
        <v>0.12169519563141407</v>
      </c>
      <c r="T42" s="2">
        <f t="shared" si="15"/>
        <v>0.13503849146688096</v>
      </c>
      <c r="U42" s="2">
        <f t="shared" si="16"/>
        <v>0.21170952276191013</v>
      </c>
      <c r="V42" s="2">
        <f t="shared" si="16"/>
        <v>0.2867672235645</v>
      </c>
      <c r="W42" s="2">
        <f t="shared" si="18"/>
        <v>0.07970875424819002</v>
      </c>
      <c r="X42" s="4">
        <f>'預金'!E63/100</f>
        <v>0.00597</v>
      </c>
      <c r="Z42" t="str">
        <f t="shared" si="6"/>
        <v>98</v>
      </c>
      <c r="AA42">
        <f t="shared" si="33"/>
        <v>3</v>
      </c>
      <c r="AB42" s="7">
        <f>'日本株'!C224</f>
        <v>16527.17</v>
      </c>
      <c r="AC42" s="7">
        <f>'日本株'!D224</f>
        <v>1251.7</v>
      </c>
      <c r="AD42" s="7">
        <f>'日本株'!E224</f>
        <v>29.57</v>
      </c>
      <c r="AE42" s="7">
        <f>'米国株'!B220</f>
        <v>8799.81</v>
      </c>
      <c r="AF42" s="7">
        <f>'米国株'!C220</f>
        <v>1101.75</v>
      </c>
      <c r="AG42" s="7">
        <f>'米国株'!D220</f>
        <v>1835.68</v>
      </c>
      <c r="AH42" s="7">
        <f>'為替'!B351</f>
        <v>133.39</v>
      </c>
      <c r="AI42" s="7">
        <f>'為替'!M351</f>
        <v>142.94</v>
      </c>
      <c r="AJ42" s="7">
        <v>130.18</v>
      </c>
      <c r="AL42" t="str">
        <f t="shared" si="7"/>
        <v>98</v>
      </c>
      <c r="AM42">
        <f t="shared" si="8"/>
        <v>3</v>
      </c>
      <c r="AN42" s="7">
        <f t="shared" si="9"/>
        <v>119.38534552192175</v>
      </c>
      <c r="AO42" s="7">
        <f t="shared" si="10"/>
        <v>96.26758342754744</v>
      </c>
      <c r="AP42" s="7">
        <f t="shared" si="11"/>
        <v>49.152260638297875</v>
      </c>
      <c r="AQ42" s="7">
        <f t="shared" si="25"/>
        <v>80.82593025306409</v>
      </c>
      <c r="AR42" s="7">
        <f t="shared" si="26"/>
        <v>80.65460721371001</v>
      </c>
      <c r="AS42" s="7">
        <f t="shared" si="27"/>
        <v>66.20478733955343</v>
      </c>
      <c r="AT42" s="7">
        <f t="shared" si="28"/>
        <v>114.61591338717992</v>
      </c>
      <c r="AU42" s="7">
        <f t="shared" si="29"/>
        <v>132.21718619924152</v>
      </c>
      <c r="AV42" s="7">
        <f t="shared" si="30"/>
        <v>95.05658999634905</v>
      </c>
      <c r="AW42" s="7"/>
    </row>
    <row r="43" spans="13:49" ht="13.5">
      <c r="M43">
        <f t="shared" si="31"/>
        <v>1998</v>
      </c>
      <c r="N43">
        <f t="shared" si="32"/>
        <v>4</v>
      </c>
      <c r="O43" s="2">
        <f t="shared" si="3"/>
        <v>0.2024289083941575</v>
      </c>
      <c r="P43" s="2">
        <f t="shared" si="4"/>
        <v>0.1340052375945504</v>
      </c>
      <c r="Q43" s="2">
        <f t="shared" si="5"/>
        <v>0.07717192733053335</v>
      </c>
      <c r="R43" s="2">
        <f t="shared" si="13"/>
        <v>-0.07713851555055784</v>
      </c>
      <c r="S43" s="2">
        <f t="shared" si="14"/>
        <v>0.03248186475911119</v>
      </c>
      <c r="T43" s="2">
        <f t="shared" si="15"/>
        <v>0.008547877789464975</v>
      </c>
      <c r="U43" s="2">
        <f t="shared" si="16"/>
        <v>0.41018846074509674</v>
      </c>
      <c r="V43" s="2">
        <f t="shared" si="16"/>
        <v>0.4556605366389792</v>
      </c>
      <c r="W43" s="2">
        <f t="shared" si="18"/>
        <v>0.06805861528464341</v>
      </c>
      <c r="X43" s="4">
        <f>'預金'!E64/100</f>
        <v>0.005370000000000001</v>
      </c>
      <c r="Z43" t="str">
        <f t="shared" si="6"/>
        <v>98</v>
      </c>
      <c r="AA43">
        <f t="shared" si="33"/>
        <v>4</v>
      </c>
      <c r="AB43" s="7">
        <f>'日本株'!C225</f>
        <v>15641.26</v>
      </c>
      <c r="AC43" s="7">
        <f>'日本株'!D225</f>
        <v>1222.98</v>
      </c>
      <c r="AD43" s="7">
        <f>'日本株'!E225</f>
        <v>29.32</v>
      </c>
      <c r="AE43" s="7">
        <f>'米国株'!B221</f>
        <v>9063.37</v>
      </c>
      <c r="AF43" s="7">
        <f>'米国株'!C221</f>
        <v>1111.75</v>
      </c>
      <c r="AG43" s="7">
        <f>'米国株'!D221</f>
        <v>1868.41</v>
      </c>
      <c r="AH43" s="7">
        <f>'為替'!B352</f>
        <v>131.95</v>
      </c>
      <c r="AI43" s="7">
        <f>'為替'!M352</f>
        <v>145.41</v>
      </c>
      <c r="AJ43" s="7">
        <v>131.35</v>
      </c>
      <c r="AL43" t="str">
        <f t="shared" si="7"/>
        <v>98</v>
      </c>
      <c r="AM43">
        <f t="shared" si="8"/>
        <v>4</v>
      </c>
      <c r="AN43" s="7">
        <f t="shared" si="9"/>
        <v>112.98590318234847</v>
      </c>
      <c r="AO43" s="7">
        <f t="shared" si="10"/>
        <v>94.05874345308138</v>
      </c>
      <c r="AP43" s="7">
        <f t="shared" si="11"/>
        <v>48.736702127659576</v>
      </c>
      <c r="AQ43" s="7">
        <f t="shared" si="25"/>
        <v>83.24671913117598</v>
      </c>
      <c r="AR43" s="7">
        <f t="shared" si="26"/>
        <v>81.38666627623516</v>
      </c>
      <c r="AS43" s="7">
        <f t="shared" si="27"/>
        <v>67.3852124079878</v>
      </c>
      <c r="AT43" s="7">
        <f t="shared" si="28"/>
        <v>113.37858738614881</v>
      </c>
      <c r="AU43" s="7">
        <f t="shared" si="29"/>
        <v>134.50189621681622</v>
      </c>
      <c r="AV43" s="7">
        <f t="shared" si="30"/>
        <v>95.9109163928441</v>
      </c>
      <c r="AW43" s="7"/>
    </row>
    <row r="44" spans="13:49" ht="13.5">
      <c r="M44">
        <f t="shared" si="31"/>
        <v>1998</v>
      </c>
      <c r="N44">
        <f t="shared" si="32"/>
        <v>5</v>
      </c>
      <c r="O44" s="2">
        <f t="shared" si="3"/>
        <v>-0.3431203547891587</v>
      </c>
      <c r="P44" s="2">
        <f t="shared" si="4"/>
        <v>-0.3266663643403812</v>
      </c>
      <c r="Q44" s="2">
        <f t="shared" si="5"/>
        <v>-0.3201448756810431</v>
      </c>
      <c r="R44" s="2">
        <f t="shared" si="13"/>
        <v>-0.4851024375818014</v>
      </c>
      <c r="S44" s="2">
        <f t="shared" si="14"/>
        <v>-0.40687862736107083</v>
      </c>
      <c r="T44" s="2">
        <f t="shared" si="15"/>
        <v>-0.49543236903606724</v>
      </c>
      <c r="U44" s="2">
        <f t="shared" si="16"/>
        <v>0.08321573262080006</v>
      </c>
      <c r="V44" s="2">
        <f t="shared" si="16"/>
        <v>0.14508110495824766</v>
      </c>
      <c r="W44" s="2">
        <f t="shared" si="18"/>
        <v>0.05748231990242991</v>
      </c>
      <c r="X44" s="4">
        <f>'預金'!E65/100</f>
        <v>0.00496</v>
      </c>
      <c r="Z44" t="str">
        <f t="shared" si="6"/>
        <v>98</v>
      </c>
      <c r="AA44">
        <f t="shared" si="33"/>
        <v>5</v>
      </c>
      <c r="AB44" s="7">
        <f>'日本株'!C226</f>
        <v>15670.78</v>
      </c>
      <c r="AC44" s="7">
        <f>'日本株'!D226</f>
        <v>1221.49</v>
      </c>
      <c r="AD44" s="7">
        <f>'日本株'!E226</f>
        <v>29.36</v>
      </c>
      <c r="AE44" s="7">
        <f>'米国株'!B222</f>
        <v>8899.95</v>
      </c>
      <c r="AF44" s="7">
        <f>'米国株'!C222</f>
        <v>1090.82</v>
      </c>
      <c r="AG44" s="7">
        <f>'米国株'!D222</f>
        <v>1778.87</v>
      </c>
      <c r="AH44" s="7">
        <f>'為替'!B353</f>
        <v>138.72</v>
      </c>
      <c r="AI44" s="7">
        <f>'為替'!M353</f>
        <v>152.98</v>
      </c>
      <c r="AJ44" s="7">
        <v>133.61</v>
      </c>
      <c r="AL44" t="str">
        <f t="shared" si="7"/>
        <v>98</v>
      </c>
      <c r="AM44">
        <f t="shared" si="8"/>
        <v>5</v>
      </c>
      <c r="AN44" s="7">
        <f t="shared" si="9"/>
        <v>113.19914328333414</v>
      </c>
      <c r="AO44" s="7">
        <f t="shared" si="10"/>
        <v>93.94414834298547</v>
      </c>
      <c r="AP44" s="7">
        <f t="shared" si="11"/>
        <v>48.8031914893617</v>
      </c>
      <c r="AQ44" s="7">
        <f t="shared" si="25"/>
        <v>81.74571245921877</v>
      </c>
      <c r="AR44" s="7">
        <f t="shared" si="26"/>
        <v>79.85446665837</v>
      </c>
      <c r="AS44" s="7">
        <f t="shared" si="27"/>
        <v>64.15590410894677</v>
      </c>
      <c r="AT44" s="7">
        <f t="shared" si="28"/>
        <v>119.1957380993298</v>
      </c>
      <c r="AU44" s="7">
        <f t="shared" si="29"/>
        <v>141.5040236795856</v>
      </c>
      <c r="AV44" s="7">
        <f t="shared" si="30"/>
        <v>97.56115370573204</v>
      </c>
      <c r="AW44" s="7"/>
    </row>
    <row r="45" spans="13:49" ht="13.5">
      <c r="M45">
        <f t="shared" si="31"/>
        <v>1998</v>
      </c>
      <c r="N45">
        <f t="shared" si="32"/>
        <v>6</v>
      </c>
      <c r="O45" s="2">
        <f t="shared" si="3"/>
        <v>-0.48560811612052834</v>
      </c>
      <c r="P45" s="2">
        <f t="shared" si="4"/>
        <v>-0.482477434601557</v>
      </c>
      <c r="Q45" s="2">
        <f t="shared" si="5"/>
        <v>-0.4022978730943524</v>
      </c>
      <c r="R45" s="2">
        <f t="shared" si="13"/>
        <v>-0.4109386680142696</v>
      </c>
      <c r="S45" s="2">
        <f t="shared" si="14"/>
        <v>-0.3527176028487182</v>
      </c>
      <c r="T45" s="2">
        <f t="shared" si="15"/>
        <v>-0.3613086366620931</v>
      </c>
      <c r="U45" s="2">
        <f t="shared" si="16"/>
        <v>-0.11552860320560121</v>
      </c>
      <c r="V45" s="2">
        <f t="shared" si="16"/>
        <v>0.1796541467522097</v>
      </c>
      <c r="W45" s="2">
        <f t="shared" si="18"/>
        <v>0.19901592750487018</v>
      </c>
      <c r="X45" s="4">
        <f>'預金'!E66/100</f>
        <v>0.00501</v>
      </c>
      <c r="Z45" t="str">
        <f t="shared" si="6"/>
        <v>98</v>
      </c>
      <c r="AA45">
        <f t="shared" si="33"/>
        <v>6</v>
      </c>
      <c r="AB45" s="7">
        <f>'日本株'!C227</f>
        <v>15830.27</v>
      </c>
      <c r="AC45" s="7">
        <f>'日本株'!D227</f>
        <v>1230.38</v>
      </c>
      <c r="AD45" s="7">
        <f>'日本株'!E227</f>
        <v>28.41</v>
      </c>
      <c r="AE45" s="7">
        <f>'米国株'!B223</f>
        <v>8952.02</v>
      </c>
      <c r="AF45" s="7">
        <f>'米国株'!C223</f>
        <v>1133.84</v>
      </c>
      <c r="AG45" s="7">
        <f>'米国株'!D223</f>
        <v>1894.74</v>
      </c>
      <c r="AH45" s="7">
        <f>'為替'!B354</f>
        <v>139.95</v>
      </c>
      <c r="AI45" s="7">
        <f>'為替'!M354</f>
        <v>152.24</v>
      </c>
      <c r="AJ45" s="7">
        <v>132.7</v>
      </c>
      <c r="AL45" t="str">
        <f t="shared" si="7"/>
        <v>98</v>
      </c>
      <c r="AM45">
        <f t="shared" si="8"/>
        <v>6</v>
      </c>
      <c r="AN45" s="7">
        <f t="shared" si="9"/>
        <v>114.35123216227052</v>
      </c>
      <c r="AO45" s="7">
        <f t="shared" si="10"/>
        <v>94.62787353006776</v>
      </c>
      <c r="AP45" s="7">
        <f t="shared" si="11"/>
        <v>47.224069148936174</v>
      </c>
      <c r="AQ45" s="7">
        <f t="shared" si="25"/>
        <v>82.22397348852247</v>
      </c>
      <c r="AR45" s="7">
        <f t="shared" si="26"/>
        <v>83.00378474535324</v>
      </c>
      <c r="AS45" s="7">
        <f t="shared" si="27"/>
        <v>68.33481803132653</v>
      </c>
      <c r="AT45" s="7">
        <f t="shared" si="28"/>
        <v>120.2526207252105</v>
      </c>
      <c r="AU45" s="7">
        <f t="shared" si="29"/>
        <v>140.819535658126</v>
      </c>
      <c r="AV45" s="7">
        <f t="shared" si="30"/>
        <v>96.89667761956919</v>
      </c>
      <c r="AW45" s="7"/>
    </row>
    <row r="46" spans="13:49" ht="13.5">
      <c r="M46">
        <f t="shared" si="31"/>
        <v>1998</v>
      </c>
      <c r="N46">
        <f t="shared" si="32"/>
        <v>7</v>
      </c>
      <c r="O46" s="2">
        <f t="shared" si="3"/>
        <v>-0.529596991689755</v>
      </c>
      <c r="P46" s="2">
        <f t="shared" si="4"/>
        <v>-0.5466060849777763</v>
      </c>
      <c r="Q46" s="2">
        <f t="shared" si="5"/>
        <v>-0.5989709471985868</v>
      </c>
      <c r="R46" s="2">
        <f t="shared" si="13"/>
        <v>-0.12481083708631657</v>
      </c>
      <c r="S46" s="2">
        <f t="shared" si="14"/>
        <v>-0.07624228369502895</v>
      </c>
      <c r="T46" s="2">
        <f t="shared" si="15"/>
        <v>-0.19892809128069144</v>
      </c>
      <c r="U46" s="2">
        <f t="shared" si="16"/>
        <v>-0.5751217399186281</v>
      </c>
      <c r="V46" s="2">
        <f t="shared" si="16"/>
        <v>-0.4485051646488899</v>
      </c>
      <c r="W46" s="2">
        <f t="shared" si="18"/>
        <v>0.16309360054457045</v>
      </c>
      <c r="X46" s="4">
        <f>'預金'!E67/100</f>
        <v>0.00527</v>
      </c>
      <c r="Z46" t="str">
        <f t="shared" si="6"/>
        <v>98</v>
      </c>
      <c r="AA46">
        <f t="shared" si="33"/>
        <v>7</v>
      </c>
      <c r="AB46" s="7">
        <f>'日本株'!C228</f>
        <v>16378.97</v>
      </c>
      <c r="AC46" s="7">
        <f>'日本株'!D228</f>
        <v>1262.04</v>
      </c>
      <c r="AD46" s="7">
        <f>'日本株'!E228</f>
        <v>29.87</v>
      </c>
      <c r="AE46" s="7">
        <f>'米国株'!B224</f>
        <v>8883.29</v>
      </c>
      <c r="AF46" s="7">
        <f>'米国株'!C224</f>
        <v>1120.67</v>
      </c>
      <c r="AG46" s="7">
        <f>'米国株'!D224</f>
        <v>1872.39</v>
      </c>
      <c r="AH46" s="7">
        <f>'為替'!B355</f>
        <v>143.79</v>
      </c>
      <c r="AI46" s="7">
        <f>'為替'!M355</f>
        <v>159.72</v>
      </c>
      <c r="AJ46" s="7">
        <v>133.53</v>
      </c>
      <c r="AL46" t="str">
        <f t="shared" si="7"/>
        <v>98</v>
      </c>
      <c r="AM46">
        <f t="shared" si="8"/>
        <v>7</v>
      </c>
      <c r="AN46" s="7">
        <f t="shared" si="9"/>
        <v>118.31481086859945</v>
      </c>
      <c r="AO46" s="7">
        <f t="shared" si="10"/>
        <v>97.0628273459311</v>
      </c>
      <c r="AP46" s="7">
        <f t="shared" si="11"/>
        <v>49.65093085106383</v>
      </c>
      <c r="AQ46" s="7">
        <f t="shared" si="25"/>
        <v>81.59269097375305</v>
      </c>
      <c r="AR46" s="7">
        <f t="shared" si="26"/>
        <v>82.03966296000762</v>
      </c>
      <c r="AS46" s="7">
        <f t="shared" si="27"/>
        <v>67.52875325040664</v>
      </c>
      <c r="AT46" s="7">
        <f t="shared" si="28"/>
        <v>123.55215672796014</v>
      </c>
      <c r="AU46" s="7">
        <f t="shared" si="29"/>
        <v>147.7384145777449</v>
      </c>
      <c r="AV46" s="7">
        <f t="shared" si="30"/>
        <v>97.5027382256298</v>
      </c>
      <c r="AW46" s="7"/>
    </row>
    <row r="47" spans="13:49" ht="13.5">
      <c r="M47">
        <f t="shared" si="31"/>
        <v>1998</v>
      </c>
      <c r="N47">
        <f t="shared" si="32"/>
        <v>8</v>
      </c>
      <c r="O47" s="2">
        <f t="shared" si="3"/>
        <v>0.23878338424135204</v>
      </c>
      <c r="P47" s="2">
        <f t="shared" si="4"/>
        <v>0.14065603487131506</v>
      </c>
      <c r="Q47" s="2">
        <f t="shared" si="5"/>
        <v>0.1503368870845776</v>
      </c>
      <c r="R47" s="2">
        <f t="shared" si="13"/>
        <v>1.1382130208753973</v>
      </c>
      <c r="S47" s="2">
        <f t="shared" si="14"/>
        <v>1.1832511407461213</v>
      </c>
      <c r="T47" s="2">
        <f t="shared" si="15"/>
        <v>1.859119919382306</v>
      </c>
      <c r="U47" s="2">
        <f t="shared" si="16"/>
        <v>-0.41381835937500033</v>
      </c>
      <c r="V47" s="2">
        <f t="shared" si="16"/>
        <v>-0.3575204363060278</v>
      </c>
      <c r="W47" s="2">
        <f t="shared" si="18"/>
        <v>0.04106338324702197</v>
      </c>
      <c r="X47" s="4">
        <f>'預金'!E68/100</f>
        <v>0.00549</v>
      </c>
      <c r="Z47" t="str">
        <f t="shared" si="6"/>
        <v>98</v>
      </c>
      <c r="AA47">
        <f t="shared" si="33"/>
        <v>8</v>
      </c>
      <c r="AB47" s="7">
        <f>'日本株'!C229</f>
        <v>14107.89</v>
      </c>
      <c r="AC47" s="7">
        <f>'日本株'!D229</f>
        <v>1106.49</v>
      </c>
      <c r="AD47" s="7">
        <f>'日本株'!E229</f>
        <v>26.66</v>
      </c>
      <c r="AE47" s="7">
        <f>'米国株'!B225</f>
        <v>7539.07</v>
      </c>
      <c r="AF47" s="7">
        <f>'米国株'!C225</f>
        <v>957.28</v>
      </c>
      <c r="AG47" s="7">
        <f>'米国株'!D225</f>
        <v>1499.25</v>
      </c>
      <c r="AH47" s="7">
        <f>'為替'!B356</f>
        <v>141.52</v>
      </c>
      <c r="AI47" s="7">
        <f>'為替'!M356</f>
        <v>158.25</v>
      </c>
      <c r="AJ47" s="7">
        <v>135.49</v>
      </c>
      <c r="AL47" t="str">
        <f t="shared" si="7"/>
        <v>98</v>
      </c>
      <c r="AM47">
        <f t="shared" si="8"/>
        <v>8</v>
      </c>
      <c r="AN47" s="7">
        <f t="shared" si="9"/>
        <v>101.90948131079094</v>
      </c>
      <c r="AO47" s="7">
        <f t="shared" si="10"/>
        <v>85.09955930873768</v>
      </c>
      <c r="AP47" s="7">
        <f t="shared" si="11"/>
        <v>44.31515957446809</v>
      </c>
      <c r="AQ47" s="7">
        <f t="shared" si="25"/>
        <v>69.24607985774328</v>
      </c>
      <c r="AR47" s="7">
        <f t="shared" si="26"/>
        <v>70.07854993740895</v>
      </c>
      <c r="AS47" s="7">
        <f t="shared" si="27"/>
        <v>54.071258290565616</v>
      </c>
      <c r="AT47" s="7">
        <f t="shared" si="28"/>
        <v>121.60164976800138</v>
      </c>
      <c r="AU47" s="7">
        <f t="shared" si="29"/>
        <v>146.37868837295346</v>
      </c>
      <c r="AV47" s="7">
        <f t="shared" si="30"/>
        <v>98.93391748813437</v>
      </c>
      <c r="AW47" s="7"/>
    </row>
    <row r="48" spans="13:49" ht="13.5">
      <c r="M48">
        <f t="shared" si="31"/>
        <v>1998</v>
      </c>
      <c r="N48">
        <f t="shared" si="32"/>
        <v>9</v>
      </c>
      <c r="O48" s="2">
        <f t="shared" si="3"/>
        <v>0.13649968071014196</v>
      </c>
      <c r="P48" s="2">
        <f t="shared" si="4"/>
        <v>0.17710675485315575</v>
      </c>
      <c r="Q48" s="2">
        <f t="shared" si="5"/>
        <v>0.6333867691352921</v>
      </c>
      <c r="R48" s="2">
        <f t="shared" si="13"/>
        <v>0.8784369375941201</v>
      </c>
      <c r="S48" s="2">
        <f t="shared" si="14"/>
        <v>1.1341832673768493</v>
      </c>
      <c r="T48" s="2">
        <f t="shared" si="15"/>
        <v>1.8081442031296868</v>
      </c>
      <c r="U48" s="2">
        <f t="shared" si="16"/>
        <v>-0.48091974124055226</v>
      </c>
      <c r="V48" s="2">
        <f t="shared" si="16"/>
        <v>-0.5091797183412489</v>
      </c>
      <c r="W48" s="2">
        <f t="shared" si="18"/>
        <v>-0.2802634890476875</v>
      </c>
      <c r="X48" s="4">
        <f>'預金'!E69/100</f>
        <v>0.00489</v>
      </c>
      <c r="Z48" t="str">
        <f t="shared" si="6"/>
        <v>98</v>
      </c>
      <c r="AA48">
        <f t="shared" si="33"/>
        <v>9</v>
      </c>
      <c r="AB48" s="7">
        <f>'日本株'!C230</f>
        <v>13406.39</v>
      </c>
      <c r="AC48" s="7">
        <f>'日本株'!D230</f>
        <v>1043.57</v>
      </c>
      <c r="AD48" s="7">
        <f>'日本株'!E230</f>
        <v>24.98</v>
      </c>
      <c r="AE48" s="7">
        <f>'米国株'!B226</f>
        <v>7842.62</v>
      </c>
      <c r="AF48" s="7">
        <f>'米国株'!C226</f>
        <v>1017.01</v>
      </c>
      <c r="AG48" s="7">
        <f>'米国株'!D226</f>
        <v>1693.84</v>
      </c>
      <c r="AH48" s="7">
        <f>'為替'!B357</f>
        <v>135.72</v>
      </c>
      <c r="AI48" s="7">
        <f>'為替'!M357</f>
        <v>158.66</v>
      </c>
      <c r="AJ48" s="7">
        <v>138.86</v>
      </c>
      <c r="AL48" t="str">
        <f t="shared" si="7"/>
        <v>98</v>
      </c>
      <c r="AM48">
        <f t="shared" si="8"/>
        <v>9</v>
      </c>
      <c r="AN48" s="7">
        <f t="shared" si="9"/>
        <v>96.8421394801189</v>
      </c>
      <c r="AO48" s="7">
        <f t="shared" si="10"/>
        <v>80.2604154649562</v>
      </c>
      <c r="AP48" s="7">
        <f t="shared" si="11"/>
        <v>41.52260638297873</v>
      </c>
      <c r="AQ48" s="7">
        <f t="shared" si="25"/>
        <v>72.03417541075154</v>
      </c>
      <c r="AR48" s="7">
        <f t="shared" si="26"/>
        <v>74.45113871787176</v>
      </c>
      <c r="AS48" s="7">
        <f t="shared" si="27"/>
        <v>61.08925138762158</v>
      </c>
      <c r="AT48" s="7">
        <f t="shared" si="28"/>
        <v>116.61797559718165</v>
      </c>
      <c r="AU48" s="7">
        <f t="shared" si="29"/>
        <v>146.75793173619462</v>
      </c>
      <c r="AV48" s="7">
        <f t="shared" si="30"/>
        <v>101.3946695874407</v>
      </c>
      <c r="AW48" s="7"/>
    </row>
    <row r="49" spans="13:49" ht="13.5">
      <c r="M49">
        <f t="shared" si="31"/>
        <v>1998</v>
      </c>
      <c r="N49">
        <f t="shared" si="32"/>
        <v>10</v>
      </c>
      <c r="O49" s="2">
        <f t="shared" si="3"/>
        <v>0.3054664416498225</v>
      </c>
      <c r="P49" s="2">
        <f t="shared" si="4"/>
        <v>0.3939376789184712</v>
      </c>
      <c r="Q49" s="2">
        <f t="shared" si="5"/>
        <v>1.6437903835314782</v>
      </c>
      <c r="R49" s="2">
        <f t="shared" si="13"/>
        <v>0.40763138773285634</v>
      </c>
      <c r="S49" s="2">
        <f t="shared" si="14"/>
        <v>0.8402726207059541</v>
      </c>
      <c r="T49" s="2">
        <f t="shared" si="15"/>
        <v>3.004896137318757</v>
      </c>
      <c r="U49" s="2">
        <f t="shared" si="16"/>
        <v>-0.003784779206566502</v>
      </c>
      <c r="V49" s="2">
        <f t="shared" si="16"/>
        <v>-0.1520512872523304</v>
      </c>
      <c r="W49" s="2">
        <f t="shared" si="18"/>
        <v>-0.252947497071344</v>
      </c>
      <c r="X49" s="4">
        <f>'預金'!E70/100</f>
        <v>0.00486</v>
      </c>
      <c r="Z49" t="str">
        <f t="shared" si="6"/>
        <v>98</v>
      </c>
      <c r="AA49">
        <f t="shared" si="33"/>
        <v>10</v>
      </c>
      <c r="AB49" s="7">
        <f>'日本株'!C231</f>
        <v>13564.51</v>
      </c>
      <c r="AC49" s="7">
        <f>'日本株'!D231</f>
        <v>1035.6</v>
      </c>
      <c r="AD49" s="7">
        <f>'日本株'!E231</f>
        <v>23.77</v>
      </c>
      <c r="AE49" s="7">
        <f>'米国株'!B227</f>
        <v>8592.1</v>
      </c>
      <c r="AF49" s="7">
        <f>'米国株'!C227</f>
        <v>1098.67</v>
      </c>
      <c r="AG49" s="7">
        <f>'米国株'!D227</f>
        <v>1771.39</v>
      </c>
      <c r="AH49" s="7">
        <f>'為替'!B358</f>
        <v>116.09</v>
      </c>
      <c r="AI49" s="7">
        <f>'為替'!M358</f>
        <v>137.64</v>
      </c>
      <c r="AJ49" s="7">
        <v>138.67</v>
      </c>
      <c r="AL49" t="str">
        <f t="shared" si="7"/>
        <v>98</v>
      </c>
      <c r="AM49">
        <f t="shared" si="8"/>
        <v>10</v>
      </c>
      <c r="AN49" s="7">
        <f t="shared" si="9"/>
        <v>97.98433205355563</v>
      </c>
      <c r="AO49" s="7">
        <f t="shared" si="10"/>
        <v>79.64744699014788</v>
      </c>
      <c r="AP49" s="7">
        <f t="shared" si="11"/>
        <v>39.51130319148936</v>
      </c>
      <c r="AQ49" s="7">
        <f t="shared" si="25"/>
        <v>78.91812156482379</v>
      </c>
      <c r="AR49" s="7">
        <f t="shared" si="26"/>
        <v>80.42913302245226</v>
      </c>
      <c r="AS49" s="7">
        <f t="shared" si="27"/>
        <v>63.88613388249127</v>
      </c>
      <c r="AT49" s="7">
        <f t="shared" si="28"/>
        <v>99.75081629145902</v>
      </c>
      <c r="AU49" s="7">
        <f t="shared" si="29"/>
        <v>127.31477199149013</v>
      </c>
      <c r="AV49" s="7">
        <f t="shared" si="30"/>
        <v>101.25593282219789</v>
      </c>
      <c r="AW49" s="7"/>
    </row>
    <row r="50" spans="13:49" ht="13.5">
      <c r="M50">
        <f t="shared" si="31"/>
        <v>1998</v>
      </c>
      <c r="N50">
        <f t="shared" si="32"/>
        <v>11</v>
      </c>
      <c r="O50" s="2">
        <f t="shared" si="3"/>
        <v>-0.13166755440276035</v>
      </c>
      <c r="P50" s="2">
        <f t="shared" si="4"/>
        <v>-0.07960564613196819</v>
      </c>
      <c r="Q50" s="2">
        <f t="shared" si="5"/>
        <v>1.4350458940759818</v>
      </c>
      <c r="R50" s="2">
        <f t="shared" si="13"/>
        <v>0.08602140935789215</v>
      </c>
      <c r="S50" s="2">
        <f t="shared" si="14"/>
        <v>0.28258435962228656</v>
      </c>
      <c r="T50" s="2">
        <f t="shared" si="15"/>
        <v>0.8972224573105596</v>
      </c>
      <c r="U50" s="2">
        <f t="shared" si="16"/>
        <v>-0.10865095955348514</v>
      </c>
      <c r="V50" s="2">
        <f t="shared" si="16"/>
        <v>-0.2547237154437644</v>
      </c>
      <c r="W50" s="2">
        <f t="shared" si="18"/>
        <v>-0.16058052670992584</v>
      </c>
      <c r="X50" s="4">
        <f>'預金'!E71/100</f>
        <v>0.00482</v>
      </c>
      <c r="Z50" t="str">
        <f t="shared" si="6"/>
        <v>98</v>
      </c>
      <c r="AA50">
        <f t="shared" si="33"/>
        <v>11</v>
      </c>
      <c r="AB50" s="7">
        <f>'日本株'!C232</f>
        <v>14883.7</v>
      </c>
      <c r="AC50" s="7">
        <f>'日本株'!D232</f>
        <v>1143.5</v>
      </c>
      <c r="AD50" s="7">
        <f>'日本株'!E232</f>
        <v>27.61</v>
      </c>
      <c r="AE50" s="7">
        <f>'米国株'!B228</f>
        <v>9116.55</v>
      </c>
      <c r="AF50" s="7">
        <f>'米国株'!C228</f>
        <v>1163.63</v>
      </c>
      <c r="AG50" s="7">
        <f>'米国株'!D228</f>
        <v>1949.54</v>
      </c>
      <c r="AH50" s="7">
        <f>'為替'!B359</f>
        <v>123.83</v>
      </c>
      <c r="AI50" s="7">
        <f>'為替'!M359</f>
        <v>141.68</v>
      </c>
      <c r="AJ50" s="7">
        <v>136.86</v>
      </c>
      <c r="AL50" t="str">
        <f t="shared" si="7"/>
        <v>98</v>
      </c>
      <c r="AM50">
        <f t="shared" si="8"/>
        <v>11</v>
      </c>
      <c r="AN50" s="7">
        <f t="shared" si="9"/>
        <v>107.51360742006206</v>
      </c>
      <c r="AO50" s="7">
        <f t="shared" si="10"/>
        <v>87.94597878836821</v>
      </c>
      <c r="AP50" s="7">
        <f t="shared" si="11"/>
        <v>45.89428191489362</v>
      </c>
      <c r="AQ50" s="7">
        <f t="shared" si="25"/>
        <v>83.7351754695353</v>
      </c>
      <c r="AR50" s="7">
        <f t="shared" si="26"/>
        <v>85.18458869261572</v>
      </c>
      <c r="AS50" s="7">
        <f t="shared" si="27"/>
        <v>70.31120952995784</v>
      </c>
      <c r="AT50" s="7">
        <f t="shared" si="28"/>
        <v>106.40144354700121</v>
      </c>
      <c r="AU50" s="7">
        <f t="shared" si="29"/>
        <v>131.0517065951346</v>
      </c>
      <c r="AV50" s="7">
        <f t="shared" si="30"/>
        <v>99.93428258488501</v>
      </c>
      <c r="AW50" s="7"/>
    </row>
    <row r="51" spans="13:49" ht="13.5">
      <c r="M51">
        <f t="shared" si="31"/>
        <v>1998</v>
      </c>
      <c r="N51">
        <f t="shared" si="32"/>
        <v>12</v>
      </c>
      <c r="O51" s="2">
        <f t="shared" si="3"/>
        <v>0.7132864429659924</v>
      </c>
      <c r="P51" s="2">
        <f t="shared" si="4"/>
        <v>0.8471658016435488</v>
      </c>
      <c r="Q51" s="2">
        <f t="shared" si="5"/>
        <v>3.3654923549593265</v>
      </c>
      <c r="R51" s="2">
        <f t="shared" si="13"/>
        <v>0.29064837295334245</v>
      </c>
      <c r="S51" s="2">
        <f t="shared" si="14"/>
        <v>0.1993087686758841</v>
      </c>
      <c r="T51" s="2">
        <f t="shared" si="15"/>
        <v>0.587887906879788</v>
      </c>
      <c r="U51" s="2">
        <f t="shared" si="16"/>
        <v>0.1769832897551482</v>
      </c>
      <c r="V51" s="2">
        <f t="shared" si="16"/>
        <v>-0.0876265694299252</v>
      </c>
      <c r="W51" s="2">
        <f t="shared" si="18"/>
        <v>0.15181130068254034</v>
      </c>
      <c r="X51" s="4">
        <f>'預金'!E72/100</f>
        <v>0.00523</v>
      </c>
      <c r="Z51" t="str">
        <f t="shared" si="6"/>
        <v>98</v>
      </c>
      <c r="AA51">
        <f t="shared" si="33"/>
        <v>12</v>
      </c>
      <c r="AB51" s="7">
        <f>'日本株'!C233</f>
        <v>13842.17</v>
      </c>
      <c r="AC51" s="7">
        <f>'日本株'!D233</f>
        <v>1086.99</v>
      </c>
      <c r="AD51" s="7">
        <f>'日本株'!E233</f>
        <v>28.24</v>
      </c>
      <c r="AE51" s="7">
        <f>'米国株'!B229</f>
        <v>9181.43</v>
      </c>
      <c r="AF51" s="7">
        <f>'米国株'!C229</f>
        <v>1229.23</v>
      </c>
      <c r="AG51" s="7">
        <f>'米国株'!D229</f>
        <v>2192.69</v>
      </c>
      <c r="AH51" s="7">
        <f>'為替'!B360</f>
        <v>115.2</v>
      </c>
      <c r="AI51" s="7">
        <f>'為替'!M360</f>
        <v>132.8</v>
      </c>
      <c r="AJ51" s="7">
        <v>127.9</v>
      </c>
      <c r="AL51" t="str">
        <f t="shared" si="7"/>
        <v>98</v>
      </c>
      <c r="AM51">
        <f t="shared" si="8"/>
        <v>12</v>
      </c>
      <c r="AN51" s="7">
        <f t="shared" si="9"/>
        <v>99.99003145869376</v>
      </c>
      <c r="AO51" s="7">
        <f t="shared" si="10"/>
        <v>83.59982464640872</v>
      </c>
      <c r="AP51" s="7">
        <f t="shared" si="11"/>
        <v>46.941489361702125</v>
      </c>
      <c r="AQ51" s="7">
        <f t="shared" si="25"/>
        <v>84.33109587631897</v>
      </c>
      <c r="AR51" s="7">
        <f t="shared" si="26"/>
        <v>89.98689614278081</v>
      </c>
      <c r="AS51" s="7">
        <f t="shared" si="27"/>
        <v>79.08054516667688</v>
      </c>
      <c r="AT51" s="7">
        <f t="shared" si="28"/>
        <v>98.9860800824884</v>
      </c>
      <c r="AU51" s="7">
        <f t="shared" si="29"/>
        <v>122.83785033761909</v>
      </c>
      <c r="AV51" s="7">
        <f t="shared" si="30"/>
        <v>93.39174881343557</v>
      </c>
      <c r="AW51" s="7"/>
    </row>
    <row r="52" spans="13:49" ht="13.5">
      <c r="M52">
        <f t="shared" si="31"/>
        <v>1999</v>
      </c>
      <c r="N52">
        <f t="shared" si="32"/>
        <v>1</v>
      </c>
      <c r="O52" s="2">
        <f t="shared" si="3"/>
        <v>0.7605277678004134</v>
      </c>
      <c r="P52" s="2">
        <f t="shared" si="4"/>
        <v>0.99374685241193</v>
      </c>
      <c r="Q52" s="2">
        <f t="shared" si="5"/>
        <v>4.587273377316111</v>
      </c>
      <c r="R52" s="2">
        <f t="shared" si="13"/>
        <v>0.7662207342689202</v>
      </c>
      <c r="S52" s="2">
        <f t="shared" si="14"/>
        <v>0.18524476192053396</v>
      </c>
      <c r="T52" s="2">
        <f t="shared" si="15"/>
        <v>0.060331806264554144</v>
      </c>
      <c r="U52" s="2">
        <f t="shared" si="16"/>
        <v>0.13043877535362558</v>
      </c>
      <c r="V52" s="2">
        <f t="shared" si="16"/>
        <v>-0.16679566584304617</v>
      </c>
      <c r="W52" s="2">
        <f t="shared" si="18"/>
        <v>0.2106288098101854</v>
      </c>
      <c r="X52" s="4">
        <f>'預金'!E73/100</f>
        <v>0.00486</v>
      </c>
      <c r="Z52" t="str">
        <f t="shared" si="6"/>
        <v>99</v>
      </c>
      <c r="AA52">
        <f t="shared" si="33"/>
        <v>1</v>
      </c>
      <c r="AB52" s="7">
        <f>'日本株'!C234</f>
        <v>14499.25</v>
      </c>
      <c r="AC52" s="7">
        <f>'日本株'!D234</f>
        <v>1125.26</v>
      </c>
      <c r="AD52" s="7">
        <f>'日本株'!E234</f>
        <v>30.31</v>
      </c>
      <c r="AE52" s="7">
        <f>'米国株'!B230</f>
        <v>9358.83</v>
      </c>
      <c r="AF52" s="7">
        <f>'米国株'!C230</f>
        <v>1279.64</v>
      </c>
      <c r="AG52" s="7">
        <f>'米国株'!D230</f>
        <v>2505.89</v>
      </c>
      <c r="AH52" s="7">
        <f>'為替'!B361</f>
        <v>115.98</v>
      </c>
      <c r="AI52" s="7">
        <f>'為替'!M361</f>
        <v>132.08</v>
      </c>
      <c r="AJ52" s="7">
        <v>128.92</v>
      </c>
      <c r="AL52" t="str">
        <f t="shared" si="7"/>
        <v>99</v>
      </c>
      <c r="AM52">
        <f t="shared" si="8"/>
        <v>1</v>
      </c>
      <c r="AN52" s="7">
        <f t="shared" si="9"/>
        <v>104.7365018365954</v>
      </c>
      <c r="AO52" s="7">
        <f t="shared" si="10"/>
        <v>86.54315005806664</v>
      </c>
      <c r="AP52" s="7">
        <f t="shared" si="11"/>
        <v>50.382313829787236</v>
      </c>
      <c r="AQ52" s="7">
        <f t="shared" si="25"/>
        <v>85.96050833259852</v>
      </c>
      <c r="AR52" s="7">
        <f t="shared" si="26"/>
        <v>93.67720587697016</v>
      </c>
      <c r="AS52" s="7">
        <f t="shared" si="27"/>
        <v>90.37627176104417</v>
      </c>
      <c r="AT52" s="7">
        <f t="shared" si="28"/>
        <v>99.65629833304692</v>
      </c>
      <c r="AU52" s="7">
        <f t="shared" si="29"/>
        <v>122.17186199241515</v>
      </c>
      <c r="AV52" s="7">
        <f t="shared" si="30"/>
        <v>94.13654618473896</v>
      </c>
      <c r="AW52" s="7"/>
    </row>
    <row r="53" spans="13:49" ht="13.5">
      <c r="M53">
        <f t="shared" si="31"/>
        <v>1999</v>
      </c>
      <c r="N53">
        <f t="shared" si="32"/>
        <v>2</v>
      </c>
      <c r="O53" s="2">
        <f t="shared" si="3"/>
        <v>0.5813587872290298</v>
      </c>
      <c r="P53" s="2">
        <f t="shared" si="4"/>
        <v>0.799267546341387</v>
      </c>
      <c r="Q53" s="2">
        <f t="shared" si="5"/>
        <v>1.3515028434720526</v>
      </c>
      <c r="R53" s="2">
        <f t="shared" si="13"/>
        <v>0.657495817347997</v>
      </c>
      <c r="S53" s="2">
        <f t="shared" si="14"/>
        <v>0.22147580346484186</v>
      </c>
      <c r="T53" s="2">
        <f t="shared" si="15"/>
        <v>0.3592728367740792</v>
      </c>
      <c r="U53" s="2">
        <f t="shared" si="16"/>
        <v>0.03536651382242084</v>
      </c>
      <c r="V53" s="2">
        <f t="shared" si="16"/>
        <v>-0.14376114234710025</v>
      </c>
      <c r="W53" s="2">
        <f t="shared" si="18"/>
        <v>0.15686120770554757</v>
      </c>
      <c r="X53" s="4">
        <f>'預金'!E74/100</f>
        <v>0.00406</v>
      </c>
      <c r="Z53" t="str">
        <f t="shared" si="6"/>
        <v>99</v>
      </c>
      <c r="AA53">
        <f t="shared" si="33"/>
        <v>2</v>
      </c>
      <c r="AB53" s="7">
        <f>'日本株'!C235</f>
        <v>14367.54</v>
      </c>
      <c r="AC53" s="7">
        <f>'日本株'!D235</f>
        <v>1120.03</v>
      </c>
      <c r="AD53" s="7">
        <f>'日本株'!E235</f>
        <v>34.49</v>
      </c>
      <c r="AE53" s="7">
        <f>'米国株'!B231</f>
        <v>9306.58</v>
      </c>
      <c r="AF53" s="7">
        <f>'米国株'!C231</f>
        <v>1238.33</v>
      </c>
      <c r="AG53" s="7">
        <f>'米国株'!D231</f>
        <v>2288.03</v>
      </c>
      <c r="AH53" s="7">
        <f>'為替'!B362</f>
        <v>120.32</v>
      </c>
      <c r="AI53" s="7">
        <f>'為替'!M362</f>
        <v>131.64</v>
      </c>
      <c r="AJ53" s="7">
        <v>131</v>
      </c>
      <c r="AL53" t="str">
        <f t="shared" si="7"/>
        <v>99</v>
      </c>
      <c r="AM53">
        <f t="shared" si="8"/>
        <v>2</v>
      </c>
      <c r="AN53" s="7">
        <f t="shared" si="9"/>
        <v>103.785084028302</v>
      </c>
      <c r="AO53" s="7">
        <f t="shared" si="10"/>
        <v>86.14091353068302</v>
      </c>
      <c r="AP53" s="7">
        <f t="shared" si="11"/>
        <v>57.33045212765958</v>
      </c>
      <c r="AQ53" s="7">
        <f t="shared" si="25"/>
        <v>85.48059400993445</v>
      </c>
      <c r="AR53" s="7">
        <f t="shared" si="26"/>
        <v>90.65306988967869</v>
      </c>
      <c r="AS53" s="7">
        <f t="shared" si="27"/>
        <v>82.51903358783582</v>
      </c>
      <c r="AT53" s="7">
        <f t="shared" si="28"/>
        <v>103.38546141948788</v>
      </c>
      <c r="AU53" s="7">
        <f t="shared" si="29"/>
        <v>121.76486911479047</v>
      </c>
      <c r="AV53" s="7">
        <f t="shared" si="30"/>
        <v>95.65534866739686</v>
      </c>
      <c r="AW53" s="7"/>
    </row>
    <row r="54" spans="13:49" ht="13.5">
      <c r="M54">
        <f t="shared" si="31"/>
        <v>1999</v>
      </c>
      <c r="N54">
        <f t="shared" si="32"/>
        <v>3</v>
      </c>
      <c r="O54" s="2">
        <f t="shared" si="3"/>
        <v>0.5012575547303595</v>
      </c>
      <c r="P54" s="2">
        <f t="shared" si="4"/>
        <v>0.5598767532524822</v>
      </c>
      <c r="Q54" s="2">
        <f t="shared" si="5"/>
        <v>3.1238632339696935</v>
      </c>
      <c r="R54" s="2">
        <f t="shared" si="13"/>
        <v>0.579442948571401</v>
      </c>
      <c r="S54" s="2">
        <f t="shared" si="14"/>
        <v>0.296736027980133</v>
      </c>
      <c r="T54" s="2">
        <f t="shared" si="15"/>
        <v>0.41831552545305306</v>
      </c>
      <c r="U54" s="2">
        <f t="shared" si="16"/>
        <v>0.029660079201597078</v>
      </c>
      <c r="V54" s="2">
        <f t="shared" si="16"/>
        <v>-0.12858462898241607</v>
      </c>
      <c r="W54" s="2">
        <f t="shared" si="18"/>
        <v>-0.09456204861275241</v>
      </c>
      <c r="X54" s="4">
        <f>'預金'!E75/100</f>
        <v>0.00245</v>
      </c>
      <c r="Z54" t="str">
        <f t="shared" si="6"/>
        <v>99</v>
      </c>
      <c r="AA54">
        <f t="shared" si="33"/>
        <v>3</v>
      </c>
      <c r="AB54" s="7">
        <f>'日本株'!C236</f>
        <v>15836.59</v>
      </c>
      <c r="AC54" s="7">
        <f>'日本株'!D236</f>
        <v>1267.22</v>
      </c>
      <c r="AD54" s="7">
        <f>'日本株'!E236</f>
        <v>40.82</v>
      </c>
      <c r="AE54" s="7">
        <f>'米国株'!B232</f>
        <v>9786.16</v>
      </c>
      <c r="AF54" s="7">
        <f>'米国株'!C232</f>
        <v>1286.37</v>
      </c>
      <c r="AG54" s="7">
        <f>'米国株'!D232</f>
        <v>2461.4</v>
      </c>
      <c r="AH54" s="7">
        <f>'為替'!B363</f>
        <v>119.99</v>
      </c>
      <c r="AI54" s="7">
        <f>'為替'!M363</f>
        <v>129.79</v>
      </c>
      <c r="AJ54" s="7">
        <v>132.5</v>
      </c>
      <c r="AL54" t="str">
        <f t="shared" si="7"/>
        <v>99</v>
      </c>
      <c r="AM54">
        <f t="shared" si="8"/>
        <v>3</v>
      </c>
      <c r="AN54" s="7">
        <f t="shared" si="9"/>
        <v>114.39688519202085</v>
      </c>
      <c r="AO54" s="7">
        <f t="shared" si="10"/>
        <v>97.46121839982158</v>
      </c>
      <c r="AP54" s="7">
        <f t="shared" si="11"/>
        <v>67.85239361702128</v>
      </c>
      <c r="AQ54" s="7">
        <f t="shared" si="25"/>
        <v>89.88551861975722</v>
      </c>
      <c r="AR54" s="7">
        <f t="shared" si="26"/>
        <v>94.16988162604957</v>
      </c>
      <c r="AS54" s="7">
        <f t="shared" si="27"/>
        <v>88.7717159622466</v>
      </c>
      <c r="AT54" s="7">
        <f t="shared" si="28"/>
        <v>103.10190754425159</v>
      </c>
      <c r="AU54" s="7">
        <f t="shared" si="29"/>
        <v>120.05364906114141</v>
      </c>
      <c r="AV54" s="7">
        <f t="shared" si="30"/>
        <v>96.75063891931363</v>
      </c>
      <c r="AW54" s="7"/>
    </row>
    <row r="55" spans="13:49" ht="13.5">
      <c r="M55">
        <f t="shared" si="31"/>
        <v>1999</v>
      </c>
      <c r="N55">
        <f t="shared" si="32"/>
        <v>4</v>
      </c>
      <c r="O55" s="2">
        <f t="shared" si="3"/>
        <v>0.3082227353217255</v>
      </c>
      <c r="P55" s="2">
        <f t="shared" si="4"/>
        <v>0.49661100840175254</v>
      </c>
      <c r="Q55" s="2">
        <f t="shared" si="5"/>
        <v>2.021768303018296</v>
      </c>
      <c r="R55" s="2">
        <f t="shared" si="13"/>
        <v>-0.0487228632715484</v>
      </c>
      <c r="S55" s="2">
        <f t="shared" si="14"/>
        <v>-0.019213193496682046</v>
      </c>
      <c r="T55" s="2">
        <f t="shared" si="15"/>
        <v>0.1591296339685726</v>
      </c>
      <c r="U55" s="2">
        <f t="shared" si="16"/>
        <v>-0.13685112446931158</v>
      </c>
      <c r="V55" s="2">
        <f t="shared" si="16"/>
        <v>-0.08702927064918309</v>
      </c>
      <c r="W55" s="2">
        <f t="shared" si="18"/>
        <v>-0.12017739105631564</v>
      </c>
      <c r="X55" s="4">
        <f>'預金'!E76/100</f>
        <v>0.00188</v>
      </c>
      <c r="Z55" t="str">
        <f t="shared" si="6"/>
        <v>99</v>
      </c>
      <c r="AA55">
        <f t="shared" si="33"/>
        <v>4</v>
      </c>
      <c r="AB55" s="7">
        <f>'日本株'!C237</f>
        <v>16701.53</v>
      </c>
      <c r="AC55" s="7">
        <f>'日本株'!D237</f>
        <v>1337.12</v>
      </c>
      <c r="AD55" s="7">
        <f>'日本株'!E237</f>
        <v>46.6</v>
      </c>
      <c r="AE55" s="7">
        <f>'米国株'!B233</f>
        <v>10789.04</v>
      </c>
      <c r="AF55" s="7">
        <f>'米国株'!C233</f>
        <v>1335.18</v>
      </c>
      <c r="AG55" s="7">
        <f>'米国株'!D233</f>
        <v>2542.86</v>
      </c>
      <c r="AH55" s="7">
        <f>'為替'!B364</f>
        <v>119.59</v>
      </c>
      <c r="AI55" s="7">
        <f>'為替'!M364</f>
        <v>126.19</v>
      </c>
      <c r="AJ55" s="7">
        <v>135.23</v>
      </c>
      <c r="AL55" t="str">
        <f t="shared" si="7"/>
        <v>99</v>
      </c>
      <c r="AM55">
        <f t="shared" si="8"/>
        <v>4</v>
      </c>
      <c r="AN55" s="7">
        <f t="shared" si="9"/>
        <v>120.64484904522324</v>
      </c>
      <c r="AO55" s="7">
        <f t="shared" si="10"/>
        <v>102.83719034324696</v>
      </c>
      <c r="AP55" s="7">
        <f t="shared" si="11"/>
        <v>77.46010638297874</v>
      </c>
      <c r="AQ55" s="7">
        <f t="shared" si="25"/>
        <v>99.09693442671134</v>
      </c>
      <c r="AR55" s="7">
        <f t="shared" si="26"/>
        <v>97.74306191023491</v>
      </c>
      <c r="AS55" s="7">
        <f t="shared" si="27"/>
        <v>91.70961471185439</v>
      </c>
      <c r="AT55" s="7">
        <f t="shared" si="28"/>
        <v>102.75820587729851</v>
      </c>
      <c r="AU55" s="7">
        <f t="shared" si="29"/>
        <v>116.72370733512163</v>
      </c>
      <c r="AV55" s="7">
        <f t="shared" si="30"/>
        <v>98.74406717780212</v>
      </c>
      <c r="AW55" s="7"/>
    </row>
    <row r="56" spans="13:49" ht="13.5">
      <c r="M56">
        <f t="shared" si="31"/>
        <v>1999</v>
      </c>
      <c r="N56">
        <f t="shared" si="32"/>
        <v>5</v>
      </c>
      <c r="O56" s="2">
        <f t="shared" si="3"/>
        <v>0.37177586748975555</v>
      </c>
      <c r="P56" s="2">
        <f t="shared" si="4"/>
        <v>0.5916504071034814</v>
      </c>
      <c r="Q56" s="2">
        <f t="shared" si="5"/>
        <v>4.9339372793533425</v>
      </c>
      <c r="R56" s="2">
        <f t="shared" si="13"/>
        <v>0.1060771761451833</v>
      </c>
      <c r="S56" s="2">
        <f t="shared" si="14"/>
        <v>0.05829019714458705</v>
      </c>
      <c r="T56" s="2">
        <f t="shared" si="15"/>
        <v>0.5115990208377328</v>
      </c>
      <c r="U56" s="2">
        <f t="shared" si="16"/>
        <v>-0.3206034698355139</v>
      </c>
      <c r="V56" s="2">
        <f t="shared" si="16"/>
        <v>-0.26972295153818737</v>
      </c>
      <c r="W56" s="2">
        <f t="shared" si="18"/>
        <v>-0.14636296928510872</v>
      </c>
      <c r="X56" s="4">
        <f>'預金'!E77/100</f>
        <v>0.00155</v>
      </c>
      <c r="Z56" t="str">
        <f t="shared" si="6"/>
        <v>99</v>
      </c>
      <c r="AA56">
        <f t="shared" si="33"/>
        <v>5</v>
      </c>
      <c r="AB56" s="7">
        <f>'日本株'!C238</f>
        <v>16111.65</v>
      </c>
      <c r="AC56" s="7">
        <f>'日本株'!D238</f>
        <v>1297.19</v>
      </c>
      <c r="AD56" s="7">
        <f>'日本株'!E238</f>
        <v>42.71</v>
      </c>
      <c r="AE56" s="7">
        <f>'米国株'!B234</f>
        <v>10559.74</v>
      </c>
      <c r="AF56" s="7">
        <f>'米国株'!C234</f>
        <v>1301.84</v>
      </c>
      <c r="AG56" s="7">
        <f>'米国株'!D234</f>
        <v>2470.52</v>
      </c>
      <c r="AH56" s="7">
        <f>'為替'!B365</f>
        <v>121.37</v>
      </c>
      <c r="AI56" s="7">
        <f>'為替'!M365</f>
        <v>126.63</v>
      </c>
      <c r="AJ56" s="7">
        <v>135.86</v>
      </c>
      <c r="AL56" t="str">
        <f t="shared" si="7"/>
        <v>99</v>
      </c>
      <c r="AM56">
        <f t="shared" si="8"/>
        <v>5</v>
      </c>
      <c r="AN56" s="7">
        <f t="shared" si="9"/>
        <v>116.38380328745157</v>
      </c>
      <c r="AO56" s="7">
        <f t="shared" si="10"/>
        <v>99.7661952116164</v>
      </c>
      <c r="AP56" s="7">
        <f t="shared" si="11"/>
        <v>70.9940159574468</v>
      </c>
      <c r="AQ56" s="7">
        <f t="shared" si="25"/>
        <v>96.9908223848573</v>
      </c>
      <c r="AR56" s="7">
        <f t="shared" si="26"/>
        <v>95.30237699577602</v>
      </c>
      <c r="AS56" s="7">
        <f t="shared" si="27"/>
        <v>89.10063367150786</v>
      </c>
      <c r="AT56" s="7">
        <f t="shared" si="28"/>
        <v>104.28767829523974</v>
      </c>
      <c r="AU56" s="7">
        <f t="shared" si="29"/>
        <v>117.13070021274628</v>
      </c>
      <c r="AV56" s="7">
        <f t="shared" si="30"/>
        <v>99.20408908360717</v>
      </c>
      <c r="AW56" s="7"/>
    </row>
    <row r="57" spans="13:49" ht="13.5">
      <c r="M57">
        <f t="shared" si="31"/>
        <v>1999</v>
      </c>
      <c r="N57">
        <f t="shared" si="32"/>
        <v>6</v>
      </c>
      <c r="O57" s="2">
        <f t="shared" si="3"/>
        <v>0.01739033779228283</v>
      </c>
      <c r="P57" s="2">
        <f t="shared" si="4"/>
        <v>0.2816182183889029</v>
      </c>
      <c r="Q57" s="2">
        <f t="shared" si="5"/>
        <v>1.5102827572197355</v>
      </c>
      <c r="R57" s="2">
        <f t="shared" si="13"/>
        <v>-0.21183622374804467</v>
      </c>
      <c r="S57" s="2">
        <f t="shared" si="14"/>
        <v>-0.2375721845572133</v>
      </c>
      <c r="T57" s="2">
        <f t="shared" si="15"/>
        <v>0.09245034490419135</v>
      </c>
      <c r="U57" s="2">
        <f t="shared" si="16"/>
        <v>-0.4160598501509092</v>
      </c>
      <c r="V57" s="2">
        <f t="shared" si="16"/>
        <v>-0.3116988782563367</v>
      </c>
      <c r="W57" s="2">
        <f t="shared" si="18"/>
        <v>0.048838857785363565</v>
      </c>
      <c r="X57" s="4">
        <f>'預金'!E78/100</f>
        <v>0.00148</v>
      </c>
      <c r="Z57" t="str">
        <f t="shared" si="6"/>
        <v>99</v>
      </c>
      <c r="AA57">
        <f t="shared" si="33"/>
        <v>6</v>
      </c>
      <c r="AB57" s="7">
        <f>'日本株'!C239</f>
        <v>17529.74</v>
      </c>
      <c r="AC57" s="7">
        <f>'日本株'!D239</f>
        <v>1416.2</v>
      </c>
      <c r="AD57" s="7">
        <f>'日本株'!E239</f>
        <v>58.17</v>
      </c>
      <c r="AE57" s="7">
        <f>'米国株'!B235</f>
        <v>10970.8</v>
      </c>
      <c r="AF57" s="7">
        <f>'米国株'!C235</f>
        <v>1372.71</v>
      </c>
      <c r="AG57" s="7">
        <f>'米国株'!D235</f>
        <v>2686.12</v>
      </c>
      <c r="AH57" s="7">
        <f>'為替'!B366</f>
        <v>120.87</v>
      </c>
      <c r="AI57" s="7">
        <f>'為替'!M366</f>
        <v>125.4</v>
      </c>
      <c r="AJ57" s="7">
        <v>129.25</v>
      </c>
      <c r="AL57" t="str">
        <f t="shared" si="7"/>
        <v>99</v>
      </c>
      <c r="AM57">
        <f t="shared" si="8"/>
        <v>6</v>
      </c>
      <c r="AN57" s="7">
        <f t="shared" si="9"/>
        <v>126.6274907809052</v>
      </c>
      <c r="AO57" s="7">
        <f t="shared" si="10"/>
        <v>108.91919122001492</v>
      </c>
      <c r="AP57" s="7">
        <f t="shared" si="11"/>
        <v>96.69215425531917</v>
      </c>
      <c r="AQ57" s="7">
        <f t="shared" si="25"/>
        <v>100.76639332216442</v>
      </c>
      <c r="AR57" s="7">
        <f t="shared" si="26"/>
        <v>100.49047957189185</v>
      </c>
      <c r="AS57" s="7">
        <f t="shared" si="27"/>
        <v>96.87636372816682</v>
      </c>
      <c r="AT57" s="7">
        <f t="shared" si="28"/>
        <v>103.85805121154839</v>
      </c>
      <c r="AU57" s="7">
        <f t="shared" si="29"/>
        <v>115.99297012302286</v>
      </c>
      <c r="AV57" s="7">
        <f t="shared" si="30"/>
        <v>94.37751004016064</v>
      </c>
      <c r="AW57" s="7"/>
    </row>
    <row r="58" spans="13:49" ht="13.5">
      <c r="M58">
        <f t="shared" si="31"/>
        <v>1999</v>
      </c>
      <c r="N58">
        <f t="shared" si="32"/>
        <v>7</v>
      </c>
      <c r="O58" s="2">
        <f t="shared" si="3"/>
        <v>0.018085918932394307</v>
      </c>
      <c r="P58" s="2">
        <f t="shared" si="4"/>
        <v>0.25035788126304603</v>
      </c>
      <c r="Q58" s="2">
        <f t="shared" si="5"/>
        <v>1.5539264886584192</v>
      </c>
      <c r="R58" s="2">
        <f t="shared" si="13"/>
        <v>0.028342890731191783</v>
      </c>
      <c r="S58" s="2">
        <f t="shared" si="14"/>
        <v>0.10703235965604674</v>
      </c>
      <c r="T58" s="2">
        <f t="shared" si="15"/>
        <v>0.5977712719179915</v>
      </c>
      <c r="U58" s="2">
        <f t="shared" si="16"/>
        <v>-0.3143994315407411</v>
      </c>
      <c r="V58" s="2">
        <f t="shared" si="16"/>
        <v>-0.3538894730937606</v>
      </c>
      <c r="W58" s="2">
        <f t="shared" si="18"/>
        <v>-0.0944919773064915</v>
      </c>
      <c r="X58" s="4">
        <f>'預金'!E79/100</f>
        <v>0.0015</v>
      </c>
      <c r="Z58" t="str">
        <f t="shared" si="6"/>
        <v>99</v>
      </c>
      <c r="AA58">
        <f t="shared" si="33"/>
        <v>7</v>
      </c>
      <c r="AB58" s="7">
        <f>'日本株'!C240</f>
        <v>17861.86</v>
      </c>
      <c r="AC58" s="7">
        <f>'日本株'!D240</f>
        <v>1478.93</v>
      </c>
      <c r="AD58" s="7">
        <f>'日本株'!E240</f>
        <v>61.44</v>
      </c>
      <c r="AE58" s="7">
        <f>'米国株'!B236</f>
        <v>10655.15</v>
      </c>
      <c r="AF58" s="7">
        <f>'米国株'!C236</f>
        <v>1328.72</v>
      </c>
      <c r="AG58" s="7">
        <f>'米国株'!D236</f>
        <v>2638.49</v>
      </c>
      <c r="AH58" s="7">
        <f>'為替'!B367</f>
        <v>115.27</v>
      </c>
      <c r="AI58" s="7">
        <f>'為替'!M367</f>
        <v>123.35</v>
      </c>
      <c r="AJ58" s="7">
        <v>130.97</v>
      </c>
      <c r="AL58" t="str">
        <f t="shared" si="7"/>
        <v>99</v>
      </c>
      <c r="AM58">
        <f t="shared" si="8"/>
        <v>7</v>
      </c>
      <c r="AN58" s="7">
        <f t="shared" si="9"/>
        <v>129.02658638860697</v>
      </c>
      <c r="AO58" s="7">
        <f t="shared" si="10"/>
        <v>113.74372226452243</v>
      </c>
      <c r="AP58" s="7">
        <f t="shared" si="11"/>
        <v>102.12765957446808</v>
      </c>
      <c r="AQ58" s="7">
        <f t="shared" si="25"/>
        <v>97.86715971548658</v>
      </c>
      <c r="AR58" s="7">
        <f t="shared" si="26"/>
        <v>97.27015175584366</v>
      </c>
      <c r="AS58" s="7">
        <f t="shared" si="27"/>
        <v>95.1585621391192</v>
      </c>
      <c r="AT58" s="7">
        <f t="shared" si="28"/>
        <v>99.0462278742052</v>
      </c>
      <c r="AU58" s="7">
        <f t="shared" si="29"/>
        <v>114.09675330681712</v>
      </c>
      <c r="AV58" s="7">
        <f t="shared" si="30"/>
        <v>95.63344286235854</v>
      </c>
      <c r="AW58" s="7"/>
    </row>
    <row r="59" spans="13:49" ht="13.5">
      <c r="M59">
        <f t="shared" si="31"/>
        <v>1999</v>
      </c>
      <c r="N59">
        <f t="shared" si="32"/>
        <v>8</v>
      </c>
      <c r="O59" s="2">
        <f t="shared" si="3"/>
        <v>0.28322548758229504</v>
      </c>
      <c r="P59" s="2">
        <f t="shared" si="4"/>
        <v>0.6111398650752919</v>
      </c>
      <c r="Q59" s="2">
        <f t="shared" si="5"/>
        <v>2.2091324226126097</v>
      </c>
      <c r="R59" s="2">
        <f t="shared" si="13"/>
        <v>0.018046332521560515</v>
      </c>
      <c r="S59" s="2">
        <f t="shared" si="14"/>
        <v>0.22422487632482935</v>
      </c>
      <c r="T59" s="2">
        <f t="shared" si="15"/>
        <v>1.1998718661044077</v>
      </c>
      <c r="U59" s="2">
        <f t="shared" si="16"/>
        <v>-0.25360219472038126</v>
      </c>
      <c r="V59" s="2">
        <f t="shared" si="16"/>
        <v>-0.3938235910382907</v>
      </c>
      <c r="W59" s="2">
        <f t="shared" si="18"/>
        <v>-0.046933725833898876</v>
      </c>
      <c r="X59" s="4">
        <f>'預金'!E80/100</f>
        <v>0.00148</v>
      </c>
      <c r="Z59" t="str">
        <f t="shared" si="6"/>
        <v>99</v>
      </c>
      <c r="AA59">
        <f t="shared" si="33"/>
        <v>8</v>
      </c>
      <c r="AB59" s="7">
        <f>'日本株'!C241</f>
        <v>17436.56</v>
      </c>
      <c r="AC59" s="7">
        <f>'日本株'!D241</f>
        <v>1457.02</v>
      </c>
      <c r="AD59" s="7">
        <f>'日本株'!E241</f>
        <v>66.66</v>
      </c>
      <c r="AE59" s="7">
        <f>'米国株'!B237</f>
        <v>10829.28</v>
      </c>
      <c r="AF59" s="7">
        <f>'米国株'!C237</f>
        <v>1320.41</v>
      </c>
      <c r="AG59" s="7">
        <f>'米国株'!D237</f>
        <v>2739.35</v>
      </c>
      <c r="AH59" s="7">
        <f>'為替'!B368</f>
        <v>110.19</v>
      </c>
      <c r="AI59" s="7">
        <f>'為替'!M368</f>
        <v>117.06</v>
      </c>
      <c r="AJ59" s="7">
        <v>130.59</v>
      </c>
      <c r="AL59" t="str">
        <f t="shared" si="7"/>
        <v>99</v>
      </c>
      <c r="AM59">
        <f t="shared" si="8"/>
        <v>8</v>
      </c>
      <c r="AN59" s="7">
        <f t="shared" si="9"/>
        <v>125.9543975353143</v>
      </c>
      <c r="AO59" s="7">
        <f t="shared" si="10"/>
        <v>112.05863577982356</v>
      </c>
      <c r="AP59" s="7">
        <f t="shared" si="11"/>
        <v>110.80452127659575</v>
      </c>
      <c r="AQ59" s="7">
        <f t="shared" si="25"/>
        <v>99.46653734238603</v>
      </c>
      <c r="AR59" s="7">
        <f t="shared" si="26"/>
        <v>96.66181067488525</v>
      </c>
      <c r="AS59" s="7">
        <f t="shared" si="27"/>
        <v>98.79613233167312</v>
      </c>
      <c r="AT59" s="7">
        <f t="shared" si="28"/>
        <v>94.68121670390101</v>
      </c>
      <c r="AU59" s="7">
        <f t="shared" si="29"/>
        <v>108.27860512441032</v>
      </c>
      <c r="AV59" s="7">
        <f t="shared" si="30"/>
        <v>95.35596933187296</v>
      </c>
      <c r="AW59" s="7"/>
    </row>
    <row r="60" spans="13:49" ht="13.5">
      <c r="M60">
        <f t="shared" si="31"/>
        <v>1999</v>
      </c>
      <c r="N60">
        <f t="shared" si="32"/>
        <v>9</v>
      </c>
      <c r="O60" s="2">
        <f t="shared" si="3"/>
        <v>0.33786156712148574</v>
      </c>
      <c r="P60" s="2">
        <f t="shared" si="4"/>
        <v>0.7063861089784977</v>
      </c>
      <c r="Q60" s="2">
        <f t="shared" si="5"/>
        <v>2.1158414435528443</v>
      </c>
      <c r="R60" s="2">
        <f t="shared" si="13"/>
        <v>0.530335295169897</v>
      </c>
      <c r="S60" s="2">
        <f t="shared" si="14"/>
        <v>0.7213487777772929</v>
      </c>
      <c r="T60" s="2">
        <f t="shared" si="15"/>
        <v>3.8214731723348363</v>
      </c>
      <c r="U60" s="2">
        <f t="shared" si="16"/>
        <v>-0.12879527912461874</v>
      </c>
      <c r="V60" s="2">
        <f t="shared" si="16"/>
        <v>-0.3407798300869469</v>
      </c>
      <c r="W60" s="2">
        <f t="shared" si="18"/>
        <v>0.06289932399458742</v>
      </c>
      <c r="X60" s="4">
        <f>'預金'!E81/100</f>
        <v>0.00158</v>
      </c>
      <c r="Z60" t="str">
        <f t="shared" si="6"/>
        <v>99</v>
      </c>
      <c r="AA60">
        <f t="shared" si="33"/>
        <v>9</v>
      </c>
      <c r="AB60" s="7">
        <f>'日本株'!C242</f>
        <v>17605.46</v>
      </c>
      <c r="AC60" s="7">
        <f>'日本株'!D242</f>
        <v>1506.83</v>
      </c>
      <c r="AD60" s="7">
        <f>'日本株'!E242</f>
        <v>73.22</v>
      </c>
      <c r="AE60" s="7">
        <f>'米国株'!B238</f>
        <v>10336.95</v>
      </c>
      <c r="AF60" s="7">
        <f>'米国株'!C238</f>
        <v>1282.71</v>
      </c>
      <c r="AG60" s="7">
        <f>'米国株'!D238</f>
        <v>2746.16</v>
      </c>
      <c r="AH60" s="7">
        <f>'為替'!B369</f>
        <v>105.66</v>
      </c>
      <c r="AI60" s="7">
        <f>'為替'!M369</f>
        <v>114.22</v>
      </c>
      <c r="AJ60" s="7">
        <v>130.8</v>
      </c>
      <c r="AL60" t="str">
        <f t="shared" si="7"/>
        <v>99</v>
      </c>
      <c r="AM60">
        <f t="shared" si="8"/>
        <v>9</v>
      </c>
      <c r="AN60" s="7">
        <f t="shared" si="9"/>
        <v>127.17446030823018</v>
      </c>
      <c r="AO60" s="7">
        <f t="shared" si="10"/>
        <v>115.88949647370079</v>
      </c>
      <c r="AP60" s="7">
        <f t="shared" si="11"/>
        <v>121.70877659574468</v>
      </c>
      <c r="AQ60" s="7">
        <f t="shared" si="25"/>
        <v>94.94450445287012</v>
      </c>
      <c r="AR60" s="7">
        <f t="shared" si="26"/>
        <v>93.90194800916538</v>
      </c>
      <c r="AS60" s="7">
        <f t="shared" si="27"/>
        <v>99.04173864747018</v>
      </c>
      <c r="AT60" s="7">
        <f t="shared" si="28"/>
        <v>90.78879532565733</v>
      </c>
      <c r="AU60" s="7">
        <f t="shared" si="29"/>
        <v>105.65165109610581</v>
      </c>
      <c r="AV60" s="7">
        <f t="shared" si="30"/>
        <v>95.5093099671413</v>
      </c>
      <c r="AW60" s="7"/>
    </row>
    <row r="61" spans="13:49" ht="13.5">
      <c r="M61">
        <f t="shared" si="31"/>
        <v>1999</v>
      </c>
      <c r="N61">
        <f t="shared" si="32"/>
        <v>10</v>
      </c>
      <c r="O61" s="2">
        <f t="shared" si="3"/>
        <v>0.4066317344532526</v>
      </c>
      <c r="P61" s="2">
        <f t="shared" si="4"/>
        <v>0.4226103730123356</v>
      </c>
      <c r="Q61" s="2">
        <f t="shared" si="5"/>
        <v>2.1911229956306744</v>
      </c>
      <c r="R61" s="2">
        <f t="shared" si="13"/>
        <v>0.08087935934204271</v>
      </c>
      <c r="S61" s="2">
        <f t="shared" si="14"/>
        <v>0.09579683065206379</v>
      </c>
      <c r="T61" s="2">
        <f t="shared" si="15"/>
        <v>2.113169593139773</v>
      </c>
      <c r="U61" s="2">
        <f t="shared" si="16"/>
        <v>0.07888332104137663</v>
      </c>
      <c r="V61" s="2">
        <f t="shared" si="16"/>
        <v>-0.2103387584368065</v>
      </c>
      <c r="W61" s="2">
        <f t="shared" si="18"/>
        <v>0.1932619257015018</v>
      </c>
      <c r="X61" s="4">
        <f>'預金'!E82/100</f>
        <v>0.00189</v>
      </c>
      <c r="Z61" t="str">
        <f t="shared" si="6"/>
        <v>99</v>
      </c>
      <c r="AA61">
        <f t="shared" si="33"/>
        <v>10</v>
      </c>
      <c r="AB61" s="7">
        <f>'日本株'!C243</f>
        <v>17942.08</v>
      </c>
      <c r="AC61" s="7">
        <f>'日本株'!D243</f>
        <v>1563.89</v>
      </c>
      <c r="AD61" s="7">
        <f>'日本株'!E243</f>
        <v>77.67</v>
      </c>
      <c r="AE61" s="7">
        <f>'米国株'!B239</f>
        <v>10729.86</v>
      </c>
      <c r="AF61" s="7">
        <f>'米国株'!C239</f>
        <v>1362.93</v>
      </c>
      <c r="AG61" s="7">
        <f>'米国株'!D239</f>
        <v>2966.43</v>
      </c>
      <c r="AH61" s="7">
        <f>'為替'!B370</f>
        <v>104.89</v>
      </c>
      <c r="AI61" s="7">
        <f>'為替'!M370</f>
        <v>110.59</v>
      </c>
      <c r="AJ61" s="7">
        <v>127.76</v>
      </c>
      <c r="AL61" t="str">
        <f t="shared" si="7"/>
        <v>99</v>
      </c>
      <c r="AM61">
        <f t="shared" si="8"/>
        <v>10</v>
      </c>
      <c r="AN61" s="7">
        <f t="shared" si="9"/>
        <v>129.60606202888712</v>
      </c>
      <c r="AO61" s="7">
        <f t="shared" si="10"/>
        <v>120.27795082408497</v>
      </c>
      <c r="AP61" s="7">
        <f t="shared" si="11"/>
        <v>129.1057180851064</v>
      </c>
      <c r="AQ61" s="7">
        <f t="shared" si="25"/>
        <v>98.55336830967288</v>
      </c>
      <c r="AR61" s="7">
        <f t="shared" si="26"/>
        <v>99.77452580874225</v>
      </c>
      <c r="AS61" s="7">
        <f t="shared" si="27"/>
        <v>106.98589476797235</v>
      </c>
      <c r="AT61" s="7">
        <f t="shared" si="28"/>
        <v>90.12716961677263</v>
      </c>
      <c r="AU61" s="7">
        <f t="shared" si="29"/>
        <v>102.29395985570252</v>
      </c>
      <c r="AV61" s="7">
        <f t="shared" si="30"/>
        <v>93.28952172325667</v>
      </c>
      <c r="AW61" s="7"/>
    </row>
    <row r="62" spans="13:49" ht="13.5">
      <c r="M62">
        <f t="shared" si="31"/>
        <v>1999</v>
      </c>
      <c r="N62">
        <f t="shared" si="32"/>
        <v>11</v>
      </c>
      <c r="O62" s="2">
        <f t="shared" si="3"/>
        <v>0.3379939824408156</v>
      </c>
      <c r="P62" s="2">
        <f t="shared" si="4"/>
        <v>0.20239614344681844</v>
      </c>
      <c r="Q62" s="2">
        <f t="shared" si="5"/>
        <v>2.9437264807775456</v>
      </c>
      <c r="R62" s="2">
        <f t="shared" si="13"/>
        <v>-0.24840814246931808</v>
      </c>
      <c r="S62" s="2">
        <f t="shared" si="14"/>
        <v>-0.06321393661173635</v>
      </c>
      <c r="T62" s="2">
        <f t="shared" si="15"/>
        <v>2.9280779745979437</v>
      </c>
      <c r="U62" s="2">
        <f t="shared" si="16"/>
        <v>0.3436631670615775</v>
      </c>
      <c r="V62" s="2">
        <f t="shared" si="16"/>
        <v>0.11965093006591121</v>
      </c>
      <c r="W62" s="2">
        <f t="shared" si="18"/>
        <v>0.0992879590292235</v>
      </c>
      <c r="X62" s="4">
        <f>'預金'!E83/100</f>
        <v>0.0020399999999999997</v>
      </c>
      <c r="Z62" t="str">
        <f t="shared" si="6"/>
        <v>99</v>
      </c>
      <c r="AA62">
        <f t="shared" si="33"/>
        <v>11</v>
      </c>
      <c r="AB62" s="7">
        <f>'日本株'!C244</f>
        <v>18558.23</v>
      </c>
      <c r="AC62" s="7">
        <f>'日本株'!D244</f>
        <v>1641.53</v>
      </c>
      <c r="AD62" s="7">
        <f>'日本株'!E244</f>
        <v>89.22</v>
      </c>
      <c r="AE62" s="7">
        <f>'米国株'!B240</f>
        <v>10877.81</v>
      </c>
      <c r="AF62" s="7">
        <f>'米国株'!C240</f>
        <v>1388.91</v>
      </c>
      <c r="AG62" s="7">
        <f>'米国株'!D240</f>
        <v>3336.16</v>
      </c>
      <c r="AH62" s="7">
        <f>'為替'!B371</f>
        <v>102.42</v>
      </c>
      <c r="AI62" s="7">
        <f>'為替'!M371</f>
        <v>103.29</v>
      </c>
      <c r="AJ62" s="7">
        <v>129.03</v>
      </c>
      <c r="AL62" t="str">
        <f t="shared" si="7"/>
        <v>99</v>
      </c>
      <c r="AM62">
        <f t="shared" si="8"/>
        <v>11</v>
      </c>
      <c r="AN62" s="7">
        <f t="shared" si="9"/>
        <v>134.05687125051017</v>
      </c>
      <c r="AO62" s="7">
        <f t="shared" si="10"/>
        <v>126.24920206425017</v>
      </c>
      <c r="AP62" s="7">
        <f t="shared" si="11"/>
        <v>148.30452127659575</v>
      </c>
      <c r="AQ62" s="7">
        <f t="shared" si="25"/>
        <v>99.91228360226904</v>
      </c>
      <c r="AR62" s="7">
        <f t="shared" si="26"/>
        <v>101.67641525318263</v>
      </c>
      <c r="AS62" s="7">
        <f t="shared" si="27"/>
        <v>120.32040624222336</v>
      </c>
      <c r="AT62" s="7">
        <f t="shared" si="28"/>
        <v>88.00481182333735</v>
      </c>
      <c r="AU62" s="7">
        <f t="shared" si="29"/>
        <v>95.54157802238461</v>
      </c>
      <c r="AV62" s="7">
        <f t="shared" si="30"/>
        <v>94.21686746987953</v>
      </c>
      <c r="AW62" s="7"/>
    </row>
    <row r="63" spans="13:49" ht="13.5">
      <c r="M63">
        <f t="shared" si="31"/>
        <v>1999</v>
      </c>
      <c r="N63">
        <f t="shared" si="32"/>
        <v>12</v>
      </c>
      <c r="O63" s="2">
        <f t="shared" si="3"/>
        <v>0.3309881932716663</v>
      </c>
      <c r="P63" s="2">
        <f t="shared" si="4"/>
        <v>-0.03723416550288172</v>
      </c>
      <c r="Q63" s="2">
        <f t="shared" si="5"/>
        <v>0.5727338565632438</v>
      </c>
      <c r="R63" s="2">
        <f t="shared" si="13"/>
        <v>-0.1855963576327282</v>
      </c>
      <c r="S63" s="2">
        <f t="shared" si="14"/>
        <v>0.0822732674303206</v>
      </c>
      <c r="T63" s="2">
        <f t="shared" si="15"/>
        <v>0.5946196907498944</v>
      </c>
      <c r="U63" s="2">
        <f t="shared" si="16"/>
        <v>0.13184213471311712</v>
      </c>
      <c r="V63" s="2">
        <f t="shared" si="16"/>
        <v>-0.06000728097213126</v>
      </c>
      <c r="W63" s="2">
        <f t="shared" si="18"/>
        <v>-0.03887493228640437</v>
      </c>
      <c r="X63" s="4">
        <f>'預金'!E84/100</f>
        <v>0.0017299999999999998</v>
      </c>
      <c r="Z63" t="str">
        <f t="shared" si="6"/>
        <v>99</v>
      </c>
      <c r="AA63">
        <f t="shared" si="33"/>
        <v>12</v>
      </c>
      <c r="AB63" s="7">
        <f>'日本株'!C245</f>
        <v>18934.34</v>
      </c>
      <c r="AC63" s="7">
        <f>'日本株'!D245</f>
        <v>1722.2</v>
      </c>
      <c r="AD63" s="7">
        <f>'日本株'!E245</f>
        <v>97.28</v>
      </c>
      <c r="AE63" s="7">
        <f>'米国株'!B241</f>
        <v>11497.12</v>
      </c>
      <c r="AF63" s="7">
        <f>'米国株'!C241</f>
        <v>1469.25</v>
      </c>
      <c r="AG63" s="7">
        <f>'米国株'!D241</f>
        <v>4069.31</v>
      </c>
      <c r="AH63" s="7">
        <f>'為替'!B372</f>
        <v>102.08</v>
      </c>
      <c r="AI63" s="7">
        <f>'為替'!M372</f>
        <v>102.92</v>
      </c>
      <c r="AJ63" s="7">
        <v>132.81</v>
      </c>
      <c r="AL63" t="str">
        <f t="shared" si="7"/>
        <v>99</v>
      </c>
      <c r="AM63">
        <f t="shared" si="8"/>
        <v>12</v>
      </c>
      <c r="AN63" s="7">
        <f t="shared" si="9"/>
        <v>136.7737321713</v>
      </c>
      <c r="AO63" s="7">
        <f t="shared" si="10"/>
        <v>132.45348899810034</v>
      </c>
      <c r="AP63" s="7">
        <f t="shared" si="11"/>
        <v>161.70212765957447</v>
      </c>
      <c r="AQ63" s="7">
        <f t="shared" si="25"/>
        <v>105.60062310789759</v>
      </c>
      <c r="AR63" s="7">
        <f t="shared" si="26"/>
        <v>107.55777776150981</v>
      </c>
      <c r="AS63" s="7">
        <f t="shared" si="27"/>
        <v>146.76185564407643</v>
      </c>
      <c r="AT63" s="7">
        <f t="shared" si="28"/>
        <v>87.71266540642722</v>
      </c>
      <c r="AU63" s="7">
        <f t="shared" si="29"/>
        <v>95.1993340116548</v>
      </c>
      <c r="AV63" s="7">
        <f t="shared" si="30"/>
        <v>96.97699890470976</v>
      </c>
      <c r="AW63" s="7"/>
    </row>
    <row r="64" spans="13:49" ht="13.5">
      <c r="M64">
        <f t="shared" si="31"/>
        <v>2000</v>
      </c>
      <c r="N64">
        <f t="shared" si="32"/>
        <v>1</v>
      </c>
      <c r="O64" s="2">
        <f t="shared" si="3"/>
        <v>-0.2840570974295282</v>
      </c>
      <c r="P64" s="2">
        <f t="shared" si="4"/>
        <v>-0.13136988114197834</v>
      </c>
      <c r="Q64" s="2">
        <f t="shared" si="5"/>
        <v>-0.13305023956813522</v>
      </c>
      <c r="R64" s="2">
        <f t="shared" si="13"/>
        <v>-0.07342974798891322</v>
      </c>
      <c r="S64" s="2">
        <f t="shared" si="14"/>
        <v>0.17694616611820657</v>
      </c>
      <c r="T64" s="2">
        <f t="shared" si="15"/>
        <v>-0.07847520419207743</v>
      </c>
      <c r="U64" s="2">
        <f t="shared" si="16"/>
        <v>-0.01710156701311416</v>
      </c>
      <c r="V64" s="2">
        <f t="shared" si="16"/>
        <v>-0.2554139960347569</v>
      </c>
      <c r="W64" s="2">
        <f t="shared" si="18"/>
        <v>-0.0334228049187808</v>
      </c>
      <c r="X64" s="4">
        <f>'預金'!E85/100</f>
        <v>0.00116</v>
      </c>
      <c r="Z64" t="str">
        <f t="shared" si="6"/>
        <v>00</v>
      </c>
      <c r="AA64">
        <f t="shared" si="33"/>
        <v>1</v>
      </c>
      <c r="AB64" s="7">
        <f>'日本株'!C246</f>
        <v>19539.7</v>
      </c>
      <c r="AC64" s="7">
        <f>'日本株'!D246</f>
        <v>1707.96</v>
      </c>
      <c r="AD64" s="7">
        <f>'日本株'!E246</f>
        <v>103.81</v>
      </c>
      <c r="AE64" s="7">
        <f>'米国株'!B242</f>
        <v>10940.53</v>
      </c>
      <c r="AF64" s="7">
        <f>'米国株'!C242</f>
        <v>1394.46</v>
      </c>
      <c r="AG64" s="7">
        <f>'米国株'!D242</f>
        <v>3940.35</v>
      </c>
      <c r="AH64" s="7">
        <f>'為替'!B373</f>
        <v>106.9</v>
      </c>
      <c r="AI64" s="7">
        <f>'為替'!M373</f>
        <v>104.25</v>
      </c>
      <c r="AJ64" s="7">
        <v>133.53</v>
      </c>
      <c r="AL64" t="str">
        <f t="shared" si="7"/>
        <v>00</v>
      </c>
      <c r="AM64">
        <f t="shared" si="8"/>
        <v>1</v>
      </c>
      <c r="AN64" s="7">
        <f t="shared" si="9"/>
        <v>141.14659895763734</v>
      </c>
      <c r="AO64" s="7">
        <f t="shared" si="10"/>
        <v>131.35829814725085</v>
      </c>
      <c r="AP64" s="7">
        <f t="shared" si="11"/>
        <v>172.55651595744683</v>
      </c>
      <c r="AQ64" s="7">
        <f t="shared" si="25"/>
        <v>100.48836448872822</v>
      </c>
      <c r="AR64" s="7">
        <f t="shared" si="26"/>
        <v>102.08270803288411</v>
      </c>
      <c r="AS64" s="7">
        <f t="shared" si="27"/>
        <v>142.1108438253995</v>
      </c>
      <c r="AT64" s="7">
        <f t="shared" si="28"/>
        <v>91.8542704932119</v>
      </c>
      <c r="AU64" s="7">
        <f t="shared" si="29"/>
        <v>96.42956248265655</v>
      </c>
      <c r="AV64" s="7">
        <f t="shared" si="30"/>
        <v>97.5027382256298</v>
      </c>
      <c r="AW64" s="7"/>
    </row>
    <row r="65" spans="13:49" ht="13.5">
      <c r="M65">
        <f t="shared" si="31"/>
        <v>2000</v>
      </c>
      <c r="N65">
        <f t="shared" si="32"/>
        <v>2</v>
      </c>
      <c r="O65" s="2">
        <f t="shared" si="3"/>
        <v>-0.5516625908444068</v>
      </c>
      <c r="P65" s="2">
        <f t="shared" si="4"/>
        <v>-0.3840091914696213</v>
      </c>
      <c r="Q65" s="2">
        <f t="shared" si="5"/>
        <v>-0.7840414920938307</v>
      </c>
      <c r="R65" s="2">
        <f t="shared" si="13"/>
        <v>0.16492973292097068</v>
      </c>
      <c r="S65" s="2">
        <f t="shared" si="14"/>
        <v>0.1682893051921408</v>
      </c>
      <c r="T65" s="2">
        <f t="shared" si="15"/>
        <v>-0.7250757983551478</v>
      </c>
      <c r="U65" s="2">
        <f t="shared" si="16"/>
        <v>-0.10346058056519503</v>
      </c>
      <c r="V65" s="2">
        <f t="shared" si="16"/>
        <v>-0.231529232779614</v>
      </c>
      <c r="W65" s="2">
        <f t="shared" si="18"/>
        <v>0.05247028282304744</v>
      </c>
      <c r="X65" s="4">
        <f>'預金'!E86/100</f>
        <v>0.0010299999999999999</v>
      </c>
      <c r="Z65" t="str">
        <f t="shared" si="6"/>
        <v>00</v>
      </c>
      <c r="AA65">
        <f t="shared" si="33"/>
        <v>2</v>
      </c>
      <c r="AB65" s="7">
        <f>'日本株'!C247</f>
        <v>19959.52</v>
      </c>
      <c r="AC65" s="7">
        <f>'日本株'!D247</f>
        <v>1718.94</v>
      </c>
      <c r="AD65" s="7">
        <f>'日本株'!E247</f>
        <v>125.73</v>
      </c>
      <c r="AE65" s="7">
        <f>'米国株'!B243</f>
        <v>10128.31</v>
      </c>
      <c r="AF65" s="7">
        <f>'米国株'!C243</f>
        <v>1366.42</v>
      </c>
      <c r="AG65" s="7">
        <f>'米国株'!D243</f>
        <v>4696.69</v>
      </c>
      <c r="AH65" s="7">
        <f>'為替'!B374</f>
        <v>110.27</v>
      </c>
      <c r="AI65" s="7">
        <f>'為替'!M374</f>
        <v>106.25</v>
      </c>
      <c r="AJ65" s="7">
        <v>132.12</v>
      </c>
      <c r="AL65" t="str">
        <f t="shared" si="7"/>
        <v>00</v>
      </c>
      <c r="AM65">
        <f t="shared" si="8"/>
        <v>2</v>
      </c>
      <c r="AN65" s="7">
        <f t="shared" si="9"/>
        <v>144.1792025889313</v>
      </c>
      <c r="AO65" s="7">
        <f t="shared" si="10"/>
        <v>132.2027641263469</v>
      </c>
      <c r="AP65" s="7">
        <f t="shared" si="11"/>
        <v>208.9926861702128</v>
      </c>
      <c r="AQ65" s="7">
        <f t="shared" si="25"/>
        <v>93.02815374893454</v>
      </c>
      <c r="AR65" s="7">
        <f t="shared" si="26"/>
        <v>100.03001442156354</v>
      </c>
      <c r="AS65" s="7">
        <f t="shared" si="27"/>
        <v>169.38865306034123</v>
      </c>
      <c r="AT65" s="7">
        <f t="shared" si="28"/>
        <v>94.74995703729164</v>
      </c>
      <c r="AU65" s="7">
        <f t="shared" si="29"/>
        <v>98.27953010822311</v>
      </c>
      <c r="AV65" s="7">
        <f t="shared" si="30"/>
        <v>96.47316538882805</v>
      </c>
      <c r="AW65" s="7"/>
    </row>
    <row r="66" spans="13:49" ht="13.5">
      <c r="M66">
        <f t="shared" si="31"/>
        <v>2000</v>
      </c>
      <c r="N66">
        <f t="shared" si="32"/>
        <v>3</v>
      </c>
      <c r="O66" s="2">
        <f t="shared" si="3"/>
        <v>-0.4628136579199533</v>
      </c>
      <c r="P66" s="2">
        <f t="shared" si="4"/>
        <v>-0.24232891746538288</v>
      </c>
      <c r="Q66" s="2">
        <f t="shared" si="5"/>
        <v>-0.5268888930542689</v>
      </c>
      <c r="R66" s="2">
        <f t="shared" si="13"/>
        <v>-0.16262806428790866</v>
      </c>
      <c r="S66" s="2">
        <f t="shared" si="14"/>
        <v>-0.11232374247719334</v>
      </c>
      <c r="T66" s="2">
        <f t="shared" si="15"/>
        <v>-0.43412723065299763</v>
      </c>
      <c r="U66" s="2">
        <f t="shared" si="16"/>
        <v>0.004185487743781913</v>
      </c>
      <c r="V66" s="2">
        <f t="shared" si="16"/>
        <v>-0.02889023082729414</v>
      </c>
      <c r="W66" s="2">
        <f t="shared" si="18"/>
        <v>0.0385684079186559</v>
      </c>
      <c r="X66" s="4">
        <f>'預金'!E87/100</f>
        <v>0.00113</v>
      </c>
      <c r="Z66" t="str">
        <f t="shared" si="6"/>
        <v>00</v>
      </c>
      <c r="AA66">
        <f t="shared" si="33"/>
        <v>3</v>
      </c>
      <c r="AB66" s="7">
        <f>'日本株'!C248</f>
        <v>20337.32</v>
      </c>
      <c r="AC66" s="7">
        <f>'日本株'!D248</f>
        <v>1705.94</v>
      </c>
      <c r="AD66" s="7">
        <f>'日本株'!E248</f>
        <v>108.94</v>
      </c>
      <c r="AE66" s="7">
        <f>'米国株'!B244</f>
        <v>10921.92</v>
      </c>
      <c r="AF66" s="7">
        <f>'米国株'!C244</f>
        <v>1498.58</v>
      </c>
      <c r="AG66" s="7">
        <f>'米国株'!D244</f>
        <v>4572.83</v>
      </c>
      <c r="AH66" s="7">
        <f>'為替'!B375</f>
        <v>105.29</v>
      </c>
      <c r="AI66" s="7">
        <f>'為替'!M375</f>
        <v>101.34</v>
      </c>
      <c r="AJ66" s="7">
        <v>131.5</v>
      </c>
      <c r="AL66" t="str">
        <f t="shared" si="7"/>
        <v>00</v>
      </c>
      <c r="AM66">
        <f t="shared" si="8"/>
        <v>3</v>
      </c>
      <c r="AN66" s="7">
        <f t="shared" si="9"/>
        <v>146.90827136103096</v>
      </c>
      <c r="AO66" s="7">
        <f t="shared" si="10"/>
        <v>131.20294101812758</v>
      </c>
      <c r="AP66" s="7">
        <f t="shared" si="11"/>
        <v>181.0837765957447</v>
      </c>
      <c r="AQ66" s="7">
        <f t="shared" si="25"/>
        <v>100.31743232519177</v>
      </c>
      <c r="AR66" s="7">
        <f t="shared" si="26"/>
        <v>109.7049069918961</v>
      </c>
      <c r="AS66" s="7">
        <f t="shared" si="27"/>
        <v>164.92157548697492</v>
      </c>
      <c r="AT66" s="7">
        <f t="shared" si="28"/>
        <v>90.47087128372574</v>
      </c>
      <c r="AU66" s="7">
        <f t="shared" si="29"/>
        <v>93.73785958745722</v>
      </c>
      <c r="AV66" s="7">
        <f t="shared" si="30"/>
        <v>96.02044541803578</v>
      </c>
      <c r="AW66" s="7"/>
    </row>
    <row r="67" spans="13:49" ht="13.5">
      <c r="M67">
        <f t="shared" si="31"/>
        <v>2000</v>
      </c>
      <c r="N67">
        <f t="shared" si="32"/>
        <v>4</v>
      </c>
      <c r="O67" s="2">
        <f t="shared" si="3"/>
        <v>-0.41374343837898253</v>
      </c>
      <c r="P67" s="2">
        <f t="shared" si="4"/>
        <v>-0.3967516824519557</v>
      </c>
      <c r="Q67" s="2">
        <f t="shared" si="5"/>
        <v>-0.7338217913421066</v>
      </c>
      <c r="R67" s="2">
        <f t="shared" si="13"/>
        <v>-0.0766675696950685</v>
      </c>
      <c r="S67" s="2">
        <f t="shared" si="14"/>
        <v>-0.05817263106168913</v>
      </c>
      <c r="T67" s="2">
        <f t="shared" si="15"/>
        <v>-0.09357547946502653</v>
      </c>
      <c r="U67" s="2">
        <f t="shared" si="16"/>
        <v>0.1208675004665074</v>
      </c>
      <c r="V67" s="2">
        <f t="shared" si="16"/>
        <v>0.2049258144489141</v>
      </c>
      <c r="W67" s="2">
        <f t="shared" si="18"/>
        <v>0.042971673283002554</v>
      </c>
      <c r="X67" s="4">
        <f>'預金'!E88/100</f>
        <v>0.00101</v>
      </c>
      <c r="Z67" t="str">
        <f t="shared" si="6"/>
        <v>00</v>
      </c>
      <c r="AA67">
        <f t="shared" si="33"/>
        <v>4</v>
      </c>
      <c r="AB67" s="7">
        <f>'日本株'!C249</f>
        <v>17973.7</v>
      </c>
      <c r="AC67" s="7">
        <f>'日本株'!D249</f>
        <v>1648.87</v>
      </c>
      <c r="AD67" s="7">
        <f>'日本株'!E249</f>
        <v>100.17</v>
      </c>
      <c r="AE67" s="7">
        <f>'米国株'!B245</f>
        <v>10733.91</v>
      </c>
      <c r="AF67" s="7">
        <f>'米国株'!C245</f>
        <v>1452.43</v>
      </c>
      <c r="AG67" s="7">
        <f>'米国株'!D245</f>
        <v>3860.66</v>
      </c>
      <c r="AH67" s="7">
        <f>'為替'!B376</f>
        <v>106.44</v>
      </c>
      <c r="AI67" s="7">
        <f>'為替'!M376</f>
        <v>96.84</v>
      </c>
      <c r="AJ67" s="7">
        <v>132.4</v>
      </c>
      <c r="AL67" t="str">
        <f t="shared" si="7"/>
        <v>00</v>
      </c>
      <c r="AM67">
        <f t="shared" si="8"/>
        <v>4</v>
      </c>
      <c r="AN67" s="7">
        <f t="shared" si="9"/>
        <v>129.83447164925184</v>
      </c>
      <c r="AO67" s="7">
        <f t="shared" si="10"/>
        <v>126.81371757304476</v>
      </c>
      <c r="AP67" s="7">
        <f t="shared" si="11"/>
        <v>166.50598404255322</v>
      </c>
      <c r="AQ67" s="7">
        <f t="shared" si="25"/>
        <v>98.59056741028127</v>
      </c>
      <c r="AR67" s="7">
        <f t="shared" si="26"/>
        <v>106.32645441834248</v>
      </c>
      <c r="AS67" s="7">
        <f t="shared" si="27"/>
        <v>139.23678107857597</v>
      </c>
      <c r="AT67" s="7">
        <f t="shared" si="28"/>
        <v>91.45901357621584</v>
      </c>
      <c r="AU67" s="7">
        <f t="shared" si="29"/>
        <v>89.57543242993248</v>
      </c>
      <c r="AV67" s="7">
        <f t="shared" si="30"/>
        <v>96.67761956918585</v>
      </c>
      <c r="AW67" s="7"/>
    </row>
    <row r="68" spans="13:49" ht="13.5">
      <c r="M68">
        <f t="shared" si="31"/>
        <v>2000</v>
      </c>
      <c r="N68">
        <f t="shared" si="32"/>
        <v>5</v>
      </c>
      <c r="O68" s="2">
        <f t="shared" si="3"/>
        <v>0.13593832348712875</v>
      </c>
      <c r="P68" s="2">
        <f t="shared" si="4"/>
        <v>-0.029609484497213345</v>
      </c>
      <c r="Q68" s="2">
        <f t="shared" si="5"/>
        <v>-0.11720478389079925</v>
      </c>
      <c r="R68" s="2">
        <f t="shared" si="13"/>
        <v>0.2905205647573741</v>
      </c>
      <c r="S68" s="2">
        <f t="shared" si="14"/>
        <v>0.30266757385693954</v>
      </c>
      <c r="T68" s="2">
        <f t="shared" si="15"/>
        <v>1.3401358462001856</v>
      </c>
      <c r="U68" s="2">
        <f t="shared" si="16"/>
        <v>-0.03204011176200938</v>
      </c>
      <c r="V68" s="2">
        <f t="shared" si="16"/>
        <v>-0.18707840879607052</v>
      </c>
      <c r="W68" s="2">
        <f t="shared" si="18"/>
        <v>-0.053588490321685445</v>
      </c>
      <c r="X68" s="4">
        <f>'預金'!E89/100</f>
        <v>0.0009</v>
      </c>
      <c r="Z68" t="str">
        <f t="shared" si="6"/>
        <v>00</v>
      </c>
      <c r="AA68">
        <f t="shared" si="33"/>
        <v>5</v>
      </c>
      <c r="AB68" s="7">
        <f>'日本株'!C250</f>
        <v>16332.45</v>
      </c>
      <c r="AC68" s="7">
        <f>'日本株'!D250</f>
        <v>1522.84</v>
      </c>
      <c r="AD68" s="7">
        <f>'日本株'!E250</f>
        <v>85.71</v>
      </c>
      <c r="AE68" s="7">
        <f>'米国株'!B246</f>
        <v>10522.33</v>
      </c>
      <c r="AF68" s="7">
        <f>'米国株'!C246</f>
        <v>1420.6</v>
      </c>
      <c r="AG68" s="7">
        <f>'米国株'!D246</f>
        <v>3400.91</v>
      </c>
      <c r="AH68" s="7">
        <f>'為替'!B377</f>
        <v>107.3</v>
      </c>
      <c r="AI68" s="7">
        <f>'為替'!M377</f>
        <v>99.48</v>
      </c>
      <c r="AJ68" s="7">
        <v>133.82</v>
      </c>
      <c r="AL68" t="str">
        <f t="shared" si="7"/>
        <v>00</v>
      </c>
      <c r="AM68">
        <f t="shared" si="8"/>
        <v>5</v>
      </c>
      <c r="AN68" s="7">
        <f t="shared" si="9"/>
        <v>117.97876989644998</v>
      </c>
      <c r="AO68" s="7">
        <f t="shared" si="10"/>
        <v>117.12081708620781</v>
      </c>
      <c r="AP68" s="7">
        <f t="shared" si="11"/>
        <v>142.47007978723406</v>
      </c>
      <c r="AQ68" s="7">
        <f aca="true" t="shared" si="34" ref="AQ68:AQ131">AE68/AE$76*100</f>
        <v>96.64721291479293</v>
      </c>
      <c r="AR68" s="7">
        <f aca="true" t="shared" si="35" ref="AR68:AR131">AF68/AF$76*100</f>
        <v>103.99631042232487</v>
      </c>
      <c r="AS68" s="7">
        <f aca="true" t="shared" si="36" ref="AS68:AS131">AG68/AG$76*100</f>
        <v>122.65564984690178</v>
      </c>
      <c r="AT68" s="7">
        <f aca="true" t="shared" si="37" ref="AT68:AT131">AH68/AH$76*100</f>
        <v>92.19797216016498</v>
      </c>
      <c r="AU68" s="7">
        <f aca="true" t="shared" si="38" ref="AU68:AU131">AI68/AI$76*100</f>
        <v>92.01738969568034</v>
      </c>
      <c r="AV68" s="7">
        <f aca="true" t="shared" si="39" ref="AV68:AV131">AJ68/AJ$76*100</f>
        <v>97.71449434100037</v>
      </c>
      <c r="AW68" s="7"/>
    </row>
    <row r="69" spans="1:49" ht="13.5">
      <c r="A69" s="14"/>
      <c r="I69" s="14"/>
      <c r="J69" s="14"/>
      <c r="K69" s="14"/>
      <c r="M69">
        <f t="shared" si="31"/>
        <v>2000</v>
      </c>
      <c r="N69">
        <f t="shared" si="32"/>
        <v>6</v>
      </c>
      <c r="O69" s="2">
        <f aca="true" t="shared" si="40" ref="O69:O132">(AB72/AB69)^4-1</f>
        <v>-0.330855147241805</v>
      </c>
      <c r="P69" s="2">
        <f aca="true" t="shared" si="41" ref="P69:P132">(AC72/AC69)^4-1</f>
        <v>-0.2707857606721934</v>
      </c>
      <c r="Q69" s="2">
        <f aca="true" t="shared" si="42" ref="Q69:Q132">(AD72/AD69)^4-1</f>
        <v>-0.5244160844043901</v>
      </c>
      <c r="R69" s="2">
        <f t="shared" si="13"/>
        <v>0.08002578625430123</v>
      </c>
      <c r="S69" s="2">
        <f t="shared" si="14"/>
        <v>-0.04882531893103992</v>
      </c>
      <c r="T69" s="2">
        <f t="shared" si="15"/>
        <v>-0.26457302080713396</v>
      </c>
      <c r="U69" s="2">
        <f t="shared" si="16"/>
        <v>0.09221131609212296</v>
      </c>
      <c r="V69" s="2">
        <f t="shared" si="16"/>
        <v>-0.19432116438575575</v>
      </c>
      <c r="W69" s="2">
        <f t="shared" si="18"/>
        <v>-0.009607376155691072</v>
      </c>
      <c r="X69" s="4">
        <f>'預金'!E90/100</f>
        <v>0.0009</v>
      </c>
      <c r="Z69" t="str">
        <f aca="true" t="shared" si="43" ref="Z69:Z132">RIGHT(M69,2)</f>
        <v>00</v>
      </c>
      <c r="AA69">
        <f t="shared" si="33"/>
        <v>6</v>
      </c>
      <c r="AB69" s="7">
        <f>'日本株'!C251</f>
        <v>17411.05</v>
      </c>
      <c r="AC69" s="7">
        <f>'日本株'!D251</f>
        <v>1591.6</v>
      </c>
      <c r="AD69" s="7">
        <f>'日本株'!E251</f>
        <v>90.35</v>
      </c>
      <c r="AE69" s="7">
        <f>'米国株'!B247</f>
        <v>10447.89</v>
      </c>
      <c r="AF69" s="7">
        <f>'米国株'!C247</f>
        <v>1454.6</v>
      </c>
      <c r="AG69" s="7">
        <f>'米国株'!D247</f>
        <v>3966.11</v>
      </c>
      <c r="AH69" s="7">
        <f>'為替'!B378</f>
        <v>105.4</v>
      </c>
      <c r="AI69" s="7">
        <f>'為替'!M378</f>
        <v>100.6</v>
      </c>
      <c r="AJ69" s="7">
        <v>132.75</v>
      </c>
      <c r="AL69" t="str">
        <f aca="true" t="shared" si="44" ref="AL69:AL132">Z69</f>
        <v>00</v>
      </c>
      <c r="AM69">
        <f aca="true" t="shared" si="45" ref="AM69:AM132">AA69</f>
        <v>6</v>
      </c>
      <c r="AN69" s="7">
        <f aca="true" t="shared" si="46" ref="AN69:AN132">AB69/AB$76*100</f>
        <v>125.77012399276197</v>
      </c>
      <c r="AO69" s="7">
        <f aca="true" t="shared" si="47" ref="AO69:AO132">AC69/AC$76*100</f>
        <v>122.40911223398936</v>
      </c>
      <c r="AP69" s="7">
        <f aca="true" t="shared" si="48" ref="AP69:AP132">AD69/AD$76*100</f>
        <v>150.18284574468086</v>
      </c>
      <c r="AQ69" s="7">
        <f t="shared" si="34"/>
        <v>95.9634842606472</v>
      </c>
      <c r="AR69" s="7">
        <f t="shared" si="35"/>
        <v>106.48531123491043</v>
      </c>
      <c r="AS69" s="7">
        <f t="shared" si="36"/>
        <v>143.03989209190942</v>
      </c>
      <c r="AT69" s="7">
        <f t="shared" si="37"/>
        <v>90.56538924213783</v>
      </c>
      <c r="AU69" s="7">
        <f t="shared" si="38"/>
        <v>93.0533715659976</v>
      </c>
      <c r="AV69" s="7">
        <f t="shared" si="39"/>
        <v>96.93318729463309</v>
      </c>
      <c r="AW69" s="7"/>
    </row>
    <row r="70" spans="1:49" ht="13.5">
      <c r="A70" s="13"/>
      <c r="B70" s="3"/>
      <c r="C70" s="3"/>
      <c r="D70" s="3"/>
      <c r="E70" s="16"/>
      <c r="F70" s="3"/>
      <c r="G70" s="6"/>
      <c r="I70" s="13"/>
      <c r="M70">
        <f t="shared" si="31"/>
        <v>2000</v>
      </c>
      <c r="N70">
        <f t="shared" si="32"/>
        <v>7</v>
      </c>
      <c r="O70" s="2">
        <f t="shared" si="40"/>
        <v>-0.26958082761594393</v>
      </c>
      <c r="P70" s="2">
        <f t="shared" si="41"/>
        <v>-0.18674974723444093</v>
      </c>
      <c r="Q70" s="2">
        <f t="shared" si="42"/>
        <v>-0.4095703877072596</v>
      </c>
      <c r="R70" s="2">
        <f aca="true" t="shared" si="49" ref="R70:R133">(AE73/AE70)^4-1</f>
        <v>0.18199908463878867</v>
      </c>
      <c r="S70" s="2">
        <f aca="true" t="shared" si="50" ref="S70:S133">(AF73/AF70)^4-1</f>
        <v>-0.003991690619464916</v>
      </c>
      <c r="T70" s="2">
        <f aca="true" t="shared" si="51" ref="T70:T133">(AG73/AG70)^4-1</f>
        <v>-0.35974792442555914</v>
      </c>
      <c r="U70" s="2">
        <f aca="true" t="shared" si="52" ref="U70:V133">(AH73/AH70)^4-1</f>
        <v>-0.02568026196129969</v>
      </c>
      <c r="V70" s="2">
        <f t="shared" si="52"/>
        <v>-0.3079482857895667</v>
      </c>
      <c r="W70" s="2">
        <f aca="true" t="shared" si="53" ref="W70:W133">(AJ73/AJ70)^4-1</f>
        <v>-0.013681113155209035</v>
      </c>
      <c r="X70" s="4">
        <f>'預金'!E91/100</f>
        <v>0.00107</v>
      </c>
      <c r="Z70" t="str">
        <f t="shared" si="43"/>
        <v>00</v>
      </c>
      <c r="AA70">
        <f t="shared" si="33"/>
        <v>7</v>
      </c>
      <c r="AB70" s="7">
        <f>'日本株'!C252</f>
        <v>15727.49</v>
      </c>
      <c r="AC70" s="7">
        <f>'日本株'!D252</f>
        <v>1453.15</v>
      </c>
      <c r="AD70" s="7">
        <f>'日本株'!E252</f>
        <v>71.95</v>
      </c>
      <c r="AE70" s="7">
        <f>'米国株'!B248</f>
        <v>10521.98</v>
      </c>
      <c r="AF70" s="7">
        <f>'米国株'!C248</f>
        <v>1430.83</v>
      </c>
      <c r="AG70" s="7">
        <f>'米国株'!D248</f>
        <v>3766.99</v>
      </c>
      <c r="AH70" s="7">
        <f>'為替'!B379</f>
        <v>109.52</v>
      </c>
      <c r="AI70" s="7">
        <f>'為替'!M379</f>
        <v>101.46</v>
      </c>
      <c r="AJ70" s="7">
        <v>133.8</v>
      </c>
      <c r="AL70" t="str">
        <f t="shared" si="44"/>
        <v>00</v>
      </c>
      <c r="AM70">
        <f t="shared" si="45"/>
        <v>7</v>
      </c>
      <c r="AN70" s="7">
        <f t="shared" si="46"/>
        <v>113.60879254237533</v>
      </c>
      <c r="AO70" s="7">
        <f t="shared" si="47"/>
        <v>111.76099613145367</v>
      </c>
      <c r="AP70" s="7">
        <f t="shared" si="48"/>
        <v>119.59773936170215</v>
      </c>
      <c r="AQ70" s="7">
        <f t="shared" si="34"/>
        <v>96.64399817770331</v>
      </c>
      <c r="AR70" s="7">
        <f t="shared" si="35"/>
        <v>104.74520684328812</v>
      </c>
      <c r="AS70" s="7">
        <f t="shared" si="36"/>
        <v>135.85852210637168</v>
      </c>
      <c r="AT70" s="7">
        <f t="shared" si="37"/>
        <v>94.10551641175459</v>
      </c>
      <c r="AU70" s="7">
        <f t="shared" si="38"/>
        <v>93.84885764499121</v>
      </c>
      <c r="AV70" s="7">
        <f t="shared" si="39"/>
        <v>97.69989047097482</v>
      </c>
      <c r="AW70" s="7"/>
    </row>
    <row r="71" spans="1:49" ht="13.5">
      <c r="A71" s="13"/>
      <c r="B71" s="3"/>
      <c r="C71" s="3"/>
      <c r="D71" s="3"/>
      <c r="E71" s="16"/>
      <c r="F71" s="3"/>
      <c r="G71" s="6"/>
      <c r="I71" s="13"/>
      <c r="M71">
        <f t="shared" si="31"/>
        <v>2000</v>
      </c>
      <c r="N71">
        <f t="shared" si="32"/>
        <v>8</v>
      </c>
      <c r="O71" s="2">
        <f t="shared" si="40"/>
        <v>-0.430342648304713</v>
      </c>
      <c r="P71" s="2">
        <f t="shared" si="41"/>
        <v>-0.3393272650541911</v>
      </c>
      <c r="Q71" s="2">
        <f t="shared" si="42"/>
        <v>-0.759172550013072</v>
      </c>
      <c r="R71" s="2">
        <f t="shared" si="49"/>
        <v>-0.2563999199859667</v>
      </c>
      <c r="S71" s="2">
        <f t="shared" si="50"/>
        <v>-0.4364712034978059</v>
      </c>
      <c r="T71" s="2">
        <f t="shared" si="51"/>
        <v>-0.8544915701252962</v>
      </c>
      <c r="U71" s="2">
        <f t="shared" si="52"/>
        <v>0.18612603571592667</v>
      </c>
      <c r="V71" s="2">
        <f t="shared" si="52"/>
        <v>0.09601290681273511</v>
      </c>
      <c r="W71" s="2">
        <f t="shared" si="53"/>
        <v>0.11069052079865904</v>
      </c>
      <c r="X71" s="4">
        <f>'預金'!E92/100</f>
        <v>0.00189</v>
      </c>
      <c r="Z71" t="str">
        <f t="shared" si="43"/>
        <v>00</v>
      </c>
      <c r="AA71">
        <f t="shared" si="33"/>
        <v>8</v>
      </c>
      <c r="AB71" s="7">
        <f>'日本株'!C253</f>
        <v>16861.26</v>
      </c>
      <c r="AC71" s="7">
        <f>'日本株'!D253</f>
        <v>1511.44</v>
      </c>
      <c r="AD71" s="7">
        <f>'日本株'!E253</f>
        <v>83.08</v>
      </c>
      <c r="AE71" s="7">
        <f>'米国株'!B249</f>
        <v>11215.1</v>
      </c>
      <c r="AF71" s="7">
        <f>'米国株'!C249</f>
        <v>1517.68</v>
      </c>
      <c r="AG71" s="7">
        <f>'米国株'!D249</f>
        <v>4206.35</v>
      </c>
      <c r="AH71" s="7">
        <f>'為替'!B380</f>
        <v>106.43</v>
      </c>
      <c r="AI71" s="7">
        <f>'為替'!M380</f>
        <v>94.46</v>
      </c>
      <c r="AJ71" s="7">
        <v>131.99</v>
      </c>
      <c r="AL71" t="str">
        <f t="shared" si="44"/>
        <v>00</v>
      </c>
      <c r="AM71">
        <f t="shared" si="45"/>
        <v>8</v>
      </c>
      <c r="AN71" s="7">
        <f t="shared" si="46"/>
        <v>121.79867158351723</v>
      </c>
      <c r="AO71" s="7">
        <f t="shared" si="47"/>
        <v>116.24404912976935</v>
      </c>
      <c r="AP71" s="7">
        <f t="shared" si="48"/>
        <v>138.09840425531917</v>
      </c>
      <c r="AQ71" s="7">
        <f t="shared" si="34"/>
        <v>103.01027981071628</v>
      </c>
      <c r="AR71" s="7">
        <f t="shared" si="35"/>
        <v>111.10313980131919</v>
      </c>
      <c r="AS71" s="7">
        <f t="shared" si="36"/>
        <v>151.70427701218657</v>
      </c>
      <c r="AT71" s="7">
        <f t="shared" si="37"/>
        <v>91.45042103454203</v>
      </c>
      <c r="AU71" s="7">
        <f t="shared" si="38"/>
        <v>87.37397095550827</v>
      </c>
      <c r="AV71" s="7">
        <f t="shared" si="39"/>
        <v>96.37824023366194</v>
      </c>
      <c r="AW71" s="7"/>
    </row>
    <row r="72" spans="1:49" ht="13.5">
      <c r="A72" s="13"/>
      <c r="B72" s="3"/>
      <c r="C72" s="3"/>
      <c r="D72" s="3"/>
      <c r="E72" s="16"/>
      <c r="F72" s="3"/>
      <c r="G72" s="6"/>
      <c r="I72" s="13"/>
      <c r="M72">
        <f t="shared" si="31"/>
        <v>2000</v>
      </c>
      <c r="N72">
        <f t="shared" si="32"/>
        <v>9</v>
      </c>
      <c r="O72" s="2">
        <f t="shared" si="40"/>
        <v>-0.4126539659508076</v>
      </c>
      <c r="P72" s="2">
        <f t="shared" si="41"/>
        <v>-0.4197399058004164</v>
      </c>
      <c r="Q72" s="2">
        <f t="shared" si="42"/>
        <v>-0.7276939061697945</v>
      </c>
      <c r="R72" s="2">
        <f t="shared" si="49"/>
        <v>0.05247951129384654</v>
      </c>
      <c r="S72" s="2">
        <f t="shared" si="50"/>
        <v>-0.28644153325828936</v>
      </c>
      <c r="T72" s="2">
        <f t="shared" si="51"/>
        <v>-0.7952825244227876</v>
      </c>
      <c r="U72" s="2">
        <f t="shared" si="52"/>
        <v>0.29303714026934347</v>
      </c>
      <c r="V72" s="2">
        <f t="shared" si="52"/>
        <v>0.6407742691354312</v>
      </c>
      <c r="W72" s="2">
        <f t="shared" si="53"/>
        <v>0.07671876624758256</v>
      </c>
      <c r="X72" s="4">
        <f>'預金'!E93/100</f>
        <v>0.00245</v>
      </c>
      <c r="Z72" t="str">
        <f t="shared" si="43"/>
        <v>00</v>
      </c>
      <c r="AA72">
        <f t="shared" si="33"/>
        <v>9</v>
      </c>
      <c r="AB72" s="7">
        <f>'日本株'!C254</f>
        <v>15747.26</v>
      </c>
      <c r="AC72" s="7">
        <f>'日本株'!D254</f>
        <v>1470.78</v>
      </c>
      <c r="AD72" s="7">
        <f>'日本株'!E254</f>
        <v>75.03</v>
      </c>
      <c r="AE72" s="7">
        <f>'米国株'!B250</f>
        <v>10650.92</v>
      </c>
      <c r="AF72" s="7">
        <f>'米国株'!C250</f>
        <v>1436.51</v>
      </c>
      <c r="AG72" s="7">
        <f>'米国株'!D250</f>
        <v>3672.82</v>
      </c>
      <c r="AH72" s="7">
        <f>'為替'!B381</f>
        <v>107.75</v>
      </c>
      <c r="AI72" s="7">
        <f>'為替'!M381</f>
        <v>95.31</v>
      </c>
      <c r="AJ72" s="7">
        <v>132.43</v>
      </c>
      <c r="AL72" t="str">
        <f t="shared" si="44"/>
        <v>00</v>
      </c>
      <c r="AM72">
        <f t="shared" si="45"/>
        <v>9</v>
      </c>
      <c r="AN72" s="7">
        <f t="shared" si="46"/>
        <v>113.75160273195822</v>
      </c>
      <c r="AO72" s="7">
        <f t="shared" si="47"/>
        <v>113.11691008513878</v>
      </c>
      <c r="AP72" s="7">
        <f t="shared" si="48"/>
        <v>124.71742021276597</v>
      </c>
      <c r="AQ72" s="7">
        <f t="shared" si="34"/>
        <v>97.8283073215178</v>
      </c>
      <c r="AR72" s="7">
        <f t="shared" si="35"/>
        <v>105.16101639080242</v>
      </c>
      <c r="AS72" s="7">
        <f t="shared" si="36"/>
        <v>132.4622303650193</v>
      </c>
      <c r="AT72" s="7">
        <f t="shared" si="37"/>
        <v>92.58463653548719</v>
      </c>
      <c r="AU72" s="7">
        <f t="shared" si="38"/>
        <v>88.16020719637406</v>
      </c>
      <c r="AV72" s="7">
        <f t="shared" si="39"/>
        <v>96.69952537422418</v>
      </c>
      <c r="AW72" s="7"/>
    </row>
    <row r="73" spans="1:49" ht="13.5">
      <c r="A73" s="13"/>
      <c r="B73" s="3"/>
      <c r="C73" s="3"/>
      <c r="D73" s="3"/>
      <c r="E73" s="16"/>
      <c r="F73" s="3"/>
      <c r="G73" s="6"/>
      <c r="I73" s="13"/>
      <c r="M73">
        <f t="shared" si="31"/>
        <v>2000</v>
      </c>
      <c r="N73">
        <f t="shared" si="32"/>
        <v>10</v>
      </c>
      <c r="O73" s="2">
        <f t="shared" si="40"/>
        <v>-0.17817365460563805</v>
      </c>
      <c r="P73" s="2">
        <f t="shared" si="41"/>
        <v>-0.21183937052446467</v>
      </c>
      <c r="Q73" s="2">
        <f t="shared" si="42"/>
        <v>-0.17217223882144894</v>
      </c>
      <c r="R73" s="2">
        <f t="shared" si="49"/>
        <v>-0.030197485415564662</v>
      </c>
      <c r="S73" s="2">
        <f t="shared" si="50"/>
        <v>-0.16593402759674436</v>
      </c>
      <c r="T73" s="2">
        <f t="shared" si="51"/>
        <v>-0.5415399882763874</v>
      </c>
      <c r="U73" s="2">
        <f t="shared" si="52"/>
        <v>0.3086941775845544</v>
      </c>
      <c r="V73" s="2">
        <f t="shared" si="52"/>
        <v>0.8627110407147489</v>
      </c>
      <c r="W73" s="2">
        <f t="shared" si="53"/>
        <v>0.1127723945003245</v>
      </c>
      <c r="X73" s="4">
        <f>'預金'!E94/100</f>
        <v>0.00318</v>
      </c>
      <c r="Z73" t="str">
        <f t="shared" si="43"/>
        <v>00</v>
      </c>
      <c r="AA73">
        <f t="shared" si="33"/>
        <v>10</v>
      </c>
      <c r="AB73" s="7">
        <f>'日本株'!C255</f>
        <v>14539.6</v>
      </c>
      <c r="AC73" s="7">
        <f>'日本株'!D255</f>
        <v>1379.96</v>
      </c>
      <c r="AD73" s="7">
        <f>'日本株'!E255</f>
        <v>63.07</v>
      </c>
      <c r="AE73" s="7">
        <f>'米国株'!B251</f>
        <v>10971.14</v>
      </c>
      <c r="AF73" s="7">
        <f>'米国株'!C251</f>
        <v>1429.4</v>
      </c>
      <c r="AG73" s="7">
        <f>'米国株'!D251</f>
        <v>3369.63</v>
      </c>
      <c r="AH73" s="7">
        <f>'為替'!B382</f>
        <v>108.81</v>
      </c>
      <c r="AI73" s="7">
        <f>'為替'!M382</f>
        <v>92.54</v>
      </c>
      <c r="AJ73" s="7">
        <v>133.34</v>
      </c>
      <c r="AL73" t="str">
        <f t="shared" si="44"/>
        <v>00</v>
      </c>
      <c r="AM73">
        <f t="shared" si="45"/>
        <v>10</v>
      </c>
      <c r="AN73" s="7">
        <f t="shared" si="46"/>
        <v>105.02797331609305</v>
      </c>
      <c r="AO73" s="7">
        <f t="shared" si="47"/>
        <v>106.13199203217893</v>
      </c>
      <c r="AP73" s="7">
        <f t="shared" si="48"/>
        <v>104.83710106382979</v>
      </c>
      <c r="AQ73" s="7">
        <f t="shared" si="34"/>
        <v>100.76951620962289</v>
      </c>
      <c r="AR73" s="7">
        <f t="shared" si="35"/>
        <v>104.64052239734703</v>
      </c>
      <c r="AS73" s="7">
        <f t="shared" si="36"/>
        <v>121.52751980899691</v>
      </c>
      <c r="AT73" s="7">
        <f t="shared" si="37"/>
        <v>93.49544595291289</v>
      </c>
      <c r="AU73" s="7">
        <f t="shared" si="38"/>
        <v>85.5980020349644</v>
      </c>
      <c r="AV73" s="7">
        <f t="shared" si="39"/>
        <v>97.36400146038702</v>
      </c>
      <c r="AW73" s="7"/>
    </row>
    <row r="74" spans="1:49" ht="13.5">
      <c r="A74" s="13"/>
      <c r="B74" s="3"/>
      <c r="C74" s="3"/>
      <c r="D74" s="3"/>
      <c r="E74" s="16"/>
      <c r="F74" s="3"/>
      <c r="G74" s="6"/>
      <c r="I74" s="13"/>
      <c r="M74">
        <f t="shared" si="31"/>
        <v>2000</v>
      </c>
      <c r="N74">
        <f t="shared" si="32"/>
        <v>11</v>
      </c>
      <c r="O74" s="2">
        <f t="shared" si="40"/>
        <v>-0.4016338280120919</v>
      </c>
      <c r="P74" s="2">
        <f t="shared" si="41"/>
        <v>-0.31101640784322204</v>
      </c>
      <c r="Q74" s="2">
        <f t="shared" si="42"/>
        <v>0.11234904103021526</v>
      </c>
      <c r="R74" s="2">
        <f t="shared" si="49"/>
        <v>0.03139278414472235</v>
      </c>
      <c r="S74" s="2">
        <f t="shared" si="50"/>
        <v>-0.20938377265395003</v>
      </c>
      <c r="T74" s="2">
        <f t="shared" si="51"/>
        <v>-0.5293240023430561</v>
      </c>
      <c r="U74" s="2">
        <f t="shared" si="52"/>
        <v>0.20787418523573042</v>
      </c>
      <c r="V74" s="2">
        <f t="shared" si="52"/>
        <v>0.5151575369046812</v>
      </c>
      <c r="W74" s="2">
        <f t="shared" si="53"/>
        <v>0.08776761340936878</v>
      </c>
      <c r="X74" s="4">
        <f>'預金'!E95/100</f>
        <v>0.0034999999999999996</v>
      </c>
      <c r="Z74" t="str">
        <f t="shared" si="43"/>
        <v>00</v>
      </c>
      <c r="AA74">
        <f t="shared" si="33"/>
        <v>11</v>
      </c>
      <c r="AB74" s="7">
        <f>'日本株'!C256</f>
        <v>14648.51</v>
      </c>
      <c r="AC74" s="7">
        <f>'日本株'!D256</f>
        <v>1362.66</v>
      </c>
      <c r="AD74" s="7">
        <f>'日本株'!E256</f>
        <v>58.2</v>
      </c>
      <c r="AE74" s="7">
        <f>'米国株'!B252</f>
        <v>10414.49</v>
      </c>
      <c r="AF74" s="7">
        <f>'米国株'!C252</f>
        <v>1314.95</v>
      </c>
      <c r="AG74" s="7">
        <f>'米国株'!D252</f>
        <v>2597.93</v>
      </c>
      <c r="AH74" s="7">
        <f>'為替'!B383</f>
        <v>111.07</v>
      </c>
      <c r="AI74" s="7">
        <f>'為替'!M383</f>
        <v>96.65</v>
      </c>
      <c r="AJ74" s="7">
        <v>135.5</v>
      </c>
      <c r="AL74" t="str">
        <f t="shared" si="44"/>
        <v>00</v>
      </c>
      <c r="AM74">
        <f t="shared" si="45"/>
        <v>11</v>
      </c>
      <c r="AN74" s="7">
        <f t="shared" si="46"/>
        <v>105.81469348541378</v>
      </c>
      <c r="AO74" s="7">
        <f t="shared" si="47"/>
        <v>104.8014582035486</v>
      </c>
      <c r="AP74" s="7">
        <f t="shared" si="48"/>
        <v>96.74202127659576</v>
      </c>
      <c r="AQ74" s="7">
        <f t="shared" si="34"/>
        <v>95.65670649266671</v>
      </c>
      <c r="AR74" s="7">
        <f t="shared" si="35"/>
        <v>96.26210642674651</v>
      </c>
      <c r="AS74" s="7">
        <f t="shared" si="36"/>
        <v>93.69574390582565</v>
      </c>
      <c r="AT74" s="7">
        <f t="shared" si="37"/>
        <v>95.4373603711978</v>
      </c>
      <c r="AU74" s="7">
        <f t="shared" si="38"/>
        <v>89.39968550550365</v>
      </c>
      <c r="AV74" s="7">
        <f t="shared" si="39"/>
        <v>98.94121942314715</v>
      </c>
      <c r="AW74" s="7"/>
    </row>
    <row r="75" spans="1:49" ht="13.5">
      <c r="A75" s="13"/>
      <c r="G75" s="13"/>
      <c r="M75">
        <f t="shared" si="31"/>
        <v>2000</v>
      </c>
      <c r="N75">
        <f t="shared" si="32"/>
        <v>12</v>
      </c>
      <c r="O75" s="2">
        <f t="shared" si="40"/>
        <v>-0.20928625713992755</v>
      </c>
      <c r="P75" s="2">
        <f t="shared" si="41"/>
        <v>-0.0197941717721003</v>
      </c>
      <c r="Q75" s="2">
        <f t="shared" si="42"/>
        <v>0.3204056785933218</v>
      </c>
      <c r="R75" s="2">
        <f t="shared" si="49"/>
        <v>-0.29684492689735653</v>
      </c>
      <c r="S75" s="2">
        <f t="shared" si="50"/>
        <v>-0.40342931899840995</v>
      </c>
      <c r="T75" s="2">
        <f t="shared" si="51"/>
        <v>-0.6921329223550016</v>
      </c>
      <c r="U75" s="2">
        <f t="shared" si="52"/>
        <v>0.4128894911939782</v>
      </c>
      <c r="V75" s="2">
        <f t="shared" si="52"/>
        <v>0.06454477250055657</v>
      </c>
      <c r="W75" s="2">
        <f t="shared" si="53"/>
        <v>0.1275514678362022</v>
      </c>
      <c r="X75" s="4">
        <f>'預金'!E96/100</f>
        <v>0.00329</v>
      </c>
      <c r="Z75" t="str">
        <f t="shared" si="43"/>
        <v>00</v>
      </c>
      <c r="AA75">
        <f t="shared" si="33"/>
        <v>12</v>
      </c>
      <c r="AB75" s="7">
        <f>'日本株'!C257</f>
        <v>13785.69</v>
      </c>
      <c r="AC75" s="7">
        <f>'日本株'!D257</f>
        <v>1283.67</v>
      </c>
      <c r="AD75" s="7">
        <f>'日本株'!E257</f>
        <v>54.2</v>
      </c>
      <c r="AE75" s="7">
        <f>'米国株'!B253</f>
        <v>10787.99</v>
      </c>
      <c r="AF75" s="7">
        <f>'米国株'!C253</f>
        <v>1320.28</v>
      </c>
      <c r="AG75" s="7">
        <f>'米国株'!D253</f>
        <v>2470.52</v>
      </c>
      <c r="AH75" s="7">
        <f>'為替'!B384</f>
        <v>114.9</v>
      </c>
      <c r="AI75" s="7">
        <f>'為替'!M384</f>
        <v>107.87</v>
      </c>
      <c r="AJ75" s="7">
        <v>134.9</v>
      </c>
      <c r="AL75" t="str">
        <f t="shared" si="44"/>
        <v>00</v>
      </c>
      <c r="AM75">
        <f t="shared" si="45"/>
        <v>12</v>
      </c>
      <c r="AN75" s="7">
        <f t="shared" si="46"/>
        <v>99.5820436232036</v>
      </c>
      <c r="AO75" s="7">
        <f t="shared" si="47"/>
        <v>98.72637917906832</v>
      </c>
      <c r="AP75" s="7">
        <f t="shared" si="48"/>
        <v>90.09308510638299</v>
      </c>
      <c r="AQ75" s="7">
        <f t="shared" si="34"/>
        <v>99.0872902154425</v>
      </c>
      <c r="AR75" s="7">
        <f t="shared" si="35"/>
        <v>96.65229390707242</v>
      </c>
      <c r="AS75" s="7">
        <f t="shared" si="36"/>
        <v>89.10063367150786</v>
      </c>
      <c r="AT75" s="7">
        <f t="shared" si="37"/>
        <v>98.7283038322736</v>
      </c>
      <c r="AU75" s="7">
        <f t="shared" si="38"/>
        <v>99.77800388493202</v>
      </c>
      <c r="AV75" s="7">
        <f t="shared" si="39"/>
        <v>98.50310332238045</v>
      </c>
      <c r="AW75" s="7"/>
    </row>
    <row r="76" spans="7:49" ht="13.5">
      <c r="G76" s="13"/>
      <c r="M76">
        <f t="shared" si="31"/>
        <v>2001</v>
      </c>
      <c r="N76">
        <f t="shared" si="32"/>
        <v>1</v>
      </c>
      <c r="O76" s="2">
        <f t="shared" si="40"/>
        <v>0.026486459301618304</v>
      </c>
      <c r="P76" s="2">
        <f t="shared" si="41"/>
        <v>0.21985149850445818</v>
      </c>
      <c r="Q76" s="2">
        <f t="shared" si="42"/>
        <v>-0.12769412111473544</v>
      </c>
      <c r="R76" s="2">
        <f t="shared" si="49"/>
        <v>-0.0548233014102808</v>
      </c>
      <c r="S76" s="2">
        <f t="shared" si="50"/>
        <v>-0.30003888477676643</v>
      </c>
      <c r="T76" s="2">
        <f t="shared" si="51"/>
        <v>-0.6606644578325517</v>
      </c>
      <c r="U76" s="2">
        <f t="shared" si="52"/>
        <v>0.2912599940736058</v>
      </c>
      <c r="V76" s="2">
        <f t="shared" si="52"/>
        <v>0.0543530488042987</v>
      </c>
      <c r="W76" s="2">
        <f t="shared" si="53"/>
        <v>0.07042518671719167</v>
      </c>
      <c r="X76" s="4">
        <f>'預金'!E97/100</f>
        <v>0.0025900000000000003</v>
      </c>
      <c r="Z76" t="str">
        <f t="shared" si="43"/>
        <v>01</v>
      </c>
      <c r="AA76">
        <f t="shared" si="33"/>
        <v>1</v>
      </c>
      <c r="AB76" s="7">
        <f>'日本株'!C258</f>
        <v>13843.55</v>
      </c>
      <c r="AC76" s="7">
        <f>'日本株'!D258</f>
        <v>1300.23</v>
      </c>
      <c r="AD76" s="7">
        <f>'日本株'!E258</f>
        <v>60.16</v>
      </c>
      <c r="AE76" s="7">
        <f>'米国株'!B254</f>
        <v>10887.36</v>
      </c>
      <c r="AF76" s="7">
        <f>'米国株'!C254</f>
        <v>1366.01</v>
      </c>
      <c r="AG76" s="7">
        <f>'米国株'!D254</f>
        <v>2772.73</v>
      </c>
      <c r="AH76" s="7">
        <f>'為替'!B385</f>
        <v>116.38</v>
      </c>
      <c r="AI76" s="7">
        <f>'為替'!M385</f>
        <v>108.11</v>
      </c>
      <c r="AJ76" s="7">
        <v>136.95</v>
      </c>
      <c r="AL76" t="str">
        <f t="shared" si="44"/>
        <v>01</v>
      </c>
      <c r="AM76">
        <f t="shared" si="45"/>
        <v>1</v>
      </c>
      <c r="AN76" s="7">
        <f t="shared" si="46"/>
        <v>100</v>
      </c>
      <c r="AO76" s="7">
        <f t="shared" si="47"/>
        <v>100</v>
      </c>
      <c r="AP76" s="7">
        <f t="shared" si="48"/>
        <v>100</v>
      </c>
      <c r="AQ76" s="7">
        <f t="shared" si="34"/>
        <v>100</v>
      </c>
      <c r="AR76" s="7">
        <f t="shared" si="35"/>
        <v>100</v>
      </c>
      <c r="AS76" s="7">
        <f t="shared" si="36"/>
        <v>100</v>
      </c>
      <c r="AT76" s="7">
        <f t="shared" si="37"/>
        <v>100</v>
      </c>
      <c r="AU76" s="7">
        <f t="shared" si="38"/>
        <v>100</v>
      </c>
      <c r="AV76" s="7">
        <f t="shared" si="39"/>
        <v>100</v>
      </c>
      <c r="AW76" s="7"/>
    </row>
    <row r="77" spans="1:49" ht="13.5">
      <c r="A77" s="14"/>
      <c r="I77" s="14"/>
      <c r="J77" s="14"/>
      <c r="K77" s="14"/>
      <c r="M77">
        <f t="shared" si="31"/>
        <v>2001</v>
      </c>
      <c r="N77">
        <f t="shared" si="32"/>
        <v>2</v>
      </c>
      <c r="O77" s="2">
        <f t="shared" si="40"/>
        <v>0.12282892530796996</v>
      </c>
      <c r="P77" s="2">
        <f t="shared" si="41"/>
        <v>0.2427966485045625</v>
      </c>
      <c r="Q77" s="2">
        <f t="shared" si="42"/>
        <v>-0.1028537795329304</v>
      </c>
      <c r="R77" s="2">
        <f t="shared" si="49"/>
        <v>0.16850818661088085</v>
      </c>
      <c r="S77" s="2">
        <f t="shared" si="50"/>
        <v>0.05222084111418557</v>
      </c>
      <c r="T77" s="2">
        <f t="shared" si="51"/>
        <v>-0.07465994270851073</v>
      </c>
      <c r="U77" s="2">
        <f t="shared" si="52"/>
        <v>0.09308699117479802</v>
      </c>
      <c r="V77" s="2">
        <f t="shared" si="52"/>
        <v>-0.21975284797530958</v>
      </c>
      <c r="W77" s="2">
        <f t="shared" si="53"/>
        <v>0.06542876681038501</v>
      </c>
      <c r="X77" s="4">
        <f>'預金'!E98/100</f>
        <v>0.0023699999999999997</v>
      </c>
      <c r="Z77" t="str">
        <f t="shared" si="43"/>
        <v>01</v>
      </c>
      <c r="AA77">
        <f t="shared" si="33"/>
        <v>2</v>
      </c>
      <c r="AB77" s="7">
        <f>'日本株'!C259</f>
        <v>12883.54</v>
      </c>
      <c r="AC77" s="7">
        <f>'日本株'!D259</f>
        <v>1241.48</v>
      </c>
      <c r="AD77" s="7">
        <f>'日本株'!E259</f>
        <v>59.77</v>
      </c>
      <c r="AE77" s="7">
        <f>'米国株'!B255</f>
        <v>10495.28</v>
      </c>
      <c r="AF77" s="7">
        <f>'米国株'!C255</f>
        <v>1239.94</v>
      </c>
      <c r="AG77" s="7">
        <f>'米国株'!D255</f>
        <v>2151.83</v>
      </c>
      <c r="AH77" s="7">
        <f>'為替'!B386</f>
        <v>116.44</v>
      </c>
      <c r="AI77" s="7">
        <f>'為替'!M386</f>
        <v>107.23</v>
      </c>
      <c r="AJ77" s="7">
        <v>138.38</v>
      </c>
      <c r="AL77" t="str">
        <f t="shared" si="44"/>
        <v>01</v>
      </c>
      <c r="AM77">
        <f t="shared" si="45"/>
        <v>2</v>
      </c>
      <c r="AN77" s="7">
        <f t="shared" si="46"/>
        <v>93.06529033376556</v>
      </c>
      <c r="AO77" s="7">
        <f t="shared" si="47"/>
        <v>95.48156864554733</v>
      </c>
      <c r="AP77" s="7">
        <f t="shared" si="48"/>
        <v>99.35172872340426</v>
      </c>
      <c r="AQ77" s="7">
        <f t="shared" si="34"/>
        <v>96.39875966258118</v>
      </c>
      <c r="AR77" s="7">
        <f t="shared" si="35"/>
        <v>90.77093139874526</v>
      </c>
      <c r="AS77" s="7">
        <f t="shared" si="36"/>
        <v>77.60690727189449</v>
      </c>
      <c r="AT77" s="7">
        <f t="shared" si="37"/>
        <v>100.05155525004297</v>
      </c>
      <c r="AU77" s="7">
        <f t="shared" si="38"/>
        <v>99.18601424475072</v>
      </c>
      <c r="AV77" s="7">
        <f t="shared" si="39"/>
        <v>101.0441767068273</v>
      </c>
      <c r="AW77" s="7"/>
    </row>
    <row r="78" spans="1:49" ht="13.5">
      <c r="A78" s="13"/>
      <c r="B78" s="3"/>
      <c r="C78" s="3"/>
      <c r="D78" s="3"/>
      <c r="E78" s="3"/>
      <c r="F78" s="3"/>
      <c r="G78" s="6"/>
      <c r="H78" s="22"/>
      <c r="I78" s="13"/>
      <c r="M78">
        <f t="shared" si="31"/>
        <v>2001</v>
      </c>
      <c r="N78">
        <f t="shared" si="32"/>
        <v>3</v>
      </c>
      <c r="O78" s="2">
        <f t="shared" si="40"/>
        <v>-0.009397685447099624</v>
      </c>
      <c r="P78" s="2">
        <f t="shared" si="41"/>
        <v>0.07634533708829183</v>
      </c>
      <c r="Q78" s="2">
        <f t="shared" si="42"/>
        <v>-0.1313651879590435</v>
      </c>
      <c r="R78" s="2">
        <f t="shared" si="49"/>
        <v>0.27744133520382386</v>
      </c>
      <c r="S78" s="2">
        <f t="shared" si="50"/>
        <v>0.23976343602900507</v>
      </c>
      <c r="T78" s="2">
        <f t="shared" si="51"/>
        <v>0.8999076844498017</v>
      </c>
      <c r="U78" s="2">
        <f t="shared" si="52"/>
        <v>-0.03155071322335945</v>
      </c>
      <c r="V78" s="2">
        <f t="shared" si="52"/>
        <v>-0.15282181853246524</v>
      </c>
      <c r="W78" s="2">
        <f t="shared" si="53"/>
        <v>0.04803255336484358</v>
      </c>
      <c r="X78" s="4">
        <f>'預金'!E99/100</f>
        <v>0.00131</v>
      </c>
      <c r="Z78" t="str">
        <f t="shared" si="43"/>
        <v>01</v>
      </c>
      <c r="AA78">
        <f t="shared" si="33"/>
        <v>3</v>
      </c>
      <c r="AB78" s="7">
        <f>'日本株'!C260</f>
        <v>12999.7</v>
      </c>
      <c r="AC78" s="7">
        <f>'日本株'!D260</f>
        <v>1277.27</v>
      </c>
      <c r="AD78" s="7">
        <f>'日本株'!E260</f>
        <v>58.1</v>
      </c>
      <c r="AE78" s="7">
        <f>'米国株'!B256</f>
        <v>9878.78</v>
      </c>
      <c r="AF78" s="7">
        <f>'米国株'!C256</f>
        <v>1160.33</v>
      </c>
      <c r="AG78" s="7">
        <f>'米国株'!D256</f>
        <v>1840.26</v>
      </c>
      <c r="AH78" s="7">
        <f>'為替'!B387</f>
        <v>125.27</v>
      </c>
      <c r="AI78" s="7">
        <f>'為替'!M387</f>
        <v>109.57</v>
      </c>
      <c r="AJ78" s="7">
        <v>139.01</v>
      </c>
      <c r="AL78" t="str">
        <f t="shared" si="44"/>
        <v>01</v>
      </c>
      <c r="AM78">
        <f t="shared" si="45"/>
        <v>3</v>
      </c>
      <c r="AN78" s="7">
        <f t="shared" si="46"/>
        <v>93.90438146284733</v>
      </c>
      <c r="AO78" s="7">
        <f t="shared" si="47"/>
        <v>98.23415857194496</v>
      </c>
      <c r="AP78" s="7">
        <f t="shared" si="48"/>
        <v>96.57579787234043</v>
      </c>
      <c r="AQ78" s="7">
        <f t="shared" si="34"/>
        <v>90.73622990330071</v>
      </c>
      <c r="AR78" s="7">
        <f t="shared" si="35"/>
        <v>84.9430092019824</v>
      </c>
      <c r="AS78" s="7">
        <f t="shared" si="36"/>
        <v>66.36996750494998</v>
      </c>
      <c r="AT78" s="7">
        <f t="shared" si="37"/>
        <v>107.63876954803231</v>
      </c>
      <c r="AU78" s="7">
        <f t="shared" si="38"/>
        <v>101.35047636666357</v>
      </c>
      <c r="AV78" s="7">
        <f t="shared" si="39"/>
        <v>101.50419861263235</v>
      </c>
      <c r="AW78" s="7"/>
    </row>
    <row r="79" spans="1:49" ht="13.5">
      <c r="A79" s="13"/>
      <c r="B79" s="3"/>
      <c r="C79" s="3"/>
      <c r="D79" s="3"/>
      <c r="E79" s="3"/>
      <c r="F79" s="3"/>
      <c r="G79" s="6"/>
      <c r="H79" s="22"/>
      <c r="I79" s="13"/>
      <c r="M79">
        <f t="shared" si="31"/>
        <v>2001</v>
      </c>
      <c r="N79">
        <f t="shared" si="32"/>
        <v>4</v>
      </c>
      <c r="O79" s="2">
        <f t="shared" si="40"/>
        <v>-0.47506150976061035</v>
      </c>
      <c r="P79" s="2">
        <f t="shared" si="41"/>
        <v>-0.42422522292927445</v>
      </c>
      <c r="Q79" s="2">
        <f t="shared" si="42"/>
        <v>-0.406060029432349</v>
      </c>
      <c r="R79" s="2">
        <f t="shared" si="49"/>
        <v>-0.07674094660021014</v>
      </c>
      <c r="S79" s="2">
        <f t="shared" si="50"/>
        <v>-0.11688543625346659</v>
      </c>
      <c r="T79" s="2">
        <f t="shared" si="51"/>
        <v>-0.1580879450943583</v>
      </c>
      <c r="U79" s="2">
        <f t="shared" si="52"/>
        <v>0.023745560736857074</v>
      </c>
      <c r="V79" s="2">
        <f t="shared" si="52"/>
        <v>-0.011994957270306195</v>
      </c>
      <c r="W79" s="2">
        <f t="shared" si="53"/>
        <v>0.013274473965098732</v>
      </c>
      <c r="X79" s="4">
        <f>'預金'!E100/100</f>
        <v>0.0005600000000000001</v>
      </c>
      <c r="Z79" t="str">
        <f t="shared" si="43"/>
        <v>01</v>
      </c>
      <c r="AA79">
        <f t="shared" si="33"/>
        <v>4</v>
      </c>
      <c r="AB79" s="7">
        <f>'日本株'!C261</f>
        <v>13934.32</v>
      </c>
      <c r="AC79" s="7">
        <f>'日本株'!D261</f>
        <v>1366.46</v>
      </c>
      <c r="AD79" s="7">
        <f>'日本株'!E261</f>
        <v>58.14</v>
      </c>
      <c r="AE79" s="7">
        <f>'米国株'!B257</f>
        <v>10734.97</v>
      </c>
      <c r="AF79" s="7">
        <f>'米国株'!C257</f>
        <v>1249.46</v>
      </c>
      <c r="AG79" s="7">
        <f>'米国株'!D257</f>
        <v>2116.24</v>
      </c>
      <c r="AH79" s="7">
        <f>'為替'!B388</f>
        <v>124.06</v>
      </c>
      <c r="AI79" s="7">
        <f>'為替'!M388</f>
        <v>109.55</v>
      </c>
      <c r="AJ79" s="7">
        <v>139.3</v>
      </c>
      <c r="AL79" t="str">
        <f t="shared" si="44"/>
        <v>01</v>
      </c>
      <c r="AM79">
        <f t="shared" si="45"/>
        <v>4</v>
      </c>
      <c r="AN79" s="7">
        <f t="shared" si="46"/>
        <v>100.65568441620827</v>
      </c>
      <c r="AO79" s="7">
        <f t="shared" si="47"/>
        <v>105.09371418902809</v>
      </c>
      <c r="AP79" s="7">
        <f t="shared" si="48"/>
        <v>96.64228723404256</v>
      </c>
      <c r="AQ79" s="7">
        <f t="shared" si="34"/>
        <v>98.60030347118125</v>
      </c>
      <c r="AR79" s="7">
        <f t="shared" si="35"/>
        <v>91.46785162626921</v>
      </c>
      <c r="AS79" s="7">
        <f t="shared" si="36"/>
        <v>76.32333476393302</v>
      </c>
      <c r="AT79" s="7">
        <f t="shared" si="37"/>
        <v>106.59907200549922</v>
      </c>
      <c r="AU79" s="7">
        <f t="shared" si="38"/>
        <v>101.33197669040793</v>
      </c>
      <c r="AV79" s="7">
        <f t="shared" si="39"/>
        <v>101.71595472800294</v>
      </c>
      <c r="AW79" s="7"/>
    </row>
    <row r="80" spans="1:49" ht="13.5">
      <c r="A80" s="13"/>
      <c r="B80" s="3"/>
      <c r="C80" s="3"/>
      <c r="D80" s="3"/>
      <c r="E80" s="3"/>
      <c r="F80" s="3"/>
      <c r="G80" s="6"/>
      <c r="H80" s="22"/>
      <c r="I80" s="13"/>
      <c r="M80">
        <f t="shared" si="31"/>
        <v>2001</v>
      </c>
      <c r="N80">
        <f t="shared" si="32"/>
        <v>5</v>
      </c>
      <c r="O80" s="2">
        <f t="shared" si="40"/>
        <v>-0.5741342784509513</v>
      </c>
      <c r="P80" s="2">
        <f t="shared" si="41"/>
        <v>-0.49742837226815295</v>
      </c>
      <c r="Q80" s="2">
        <f t="shared" si="42"/>
        <v>-0.5777937326971097</v>
      </c>
      <c r="R80" s="2">
        <f t="shared" si="49"/>
        <v>-0.3087410020484651</v>
      </c>
      <c r="S80" s="2">
        <f t="shared" si="50"/>
        <v>-0.33610542677219857</v>
      </c>
      <c r="T80" s="2">
        <f t="shared" si="51"/>
        <v>-0.46446307103621065</v>
      </c>
      <c r="U80" s="2">
        <f t="shared" si="52"/>
        <v>-0.004695221206135969</v>
      </c>
      <c r="V80" s="2">
        <f t="shared" si="52"/>
        <v>0.3252182128475194</v>
      </c>
      <c r="W80" s="2">
        <f t="shared" si="53"/>
        <v>-0.022008187215479813</v>
      </c>
      <c r="X80" s="4">
        <f>'預金'!E101/100</f>
        <v>0.0004</v>
      </c>
      <c r="Z80" t="str">
        <f t="shared" si="43"/>
        <v>01</v>
      </c>
      <c r="AA80">
        <f t="shared" si="33"/>
        <v>5</v>
      </c>
      <c r="AB80" s="7">
        <f>'日本株'!C262</f>
        <v>13262.14</v>
      </c>
      <c r="AC80" s="7">
        <f>'日本株'!D262</f>
        <v>1310.81</v>
      </c>
      <c r="AD80" s="7">
        <f>'日本株'!E262</f>
        <v>58.17</v>
      </c>
      <c r="AE80" s="7">
        <f>'米国株'!B258</f>
        <v>10911.94</v>
      </c>
      <c r="AF80" s="7">
        <f>'米国株'!C258</f>
        <v>1255.82</v>
      </c>
      <c r="AG80" s="7">
        <f>'米国株'!D258</f>
        <v>2110.49</v>
      </c>
      <c r="AH80" s="7">
        <f>'為替'!B389</f>
        <v>119.06</v>
      </c>
      <c r="AI80" s="7">
        <f>'為替'!M389</f>
        <v>100.78</v>
      </c>
      <c r="AJ80" s="7">
        <v>140.59</v>
      </c>
      <c r="AL80" t="str">
        <f t="shared" si="44"/>
        <v>01</v>
      </c>
      <c r="AM80">
        <f t="shared" si="45"/>
        <v>5</v>
      </c>
      <c r="AN80" s="7">
        <f t="shared" si="46"/>
        <v>95.80013797039054</v>
      </c>
      <c r="AO80" s="7">
        <f t="shared" si="47"/>
        <v>100.8137021911508</v>
      </c>
      <c r="AP80" s="7">
        <f t="shared" si="48"/>
        <v>96.69215425531917</v>
      </c>
      <c r="AQ80" s="7">
        <f t="shared" si="34"/>
        <v>100.22576639332217</v>
      </c>
      <c r="AR80" s="7">
        <f t="shared" si="35"/>
        <v>91.9334411900352</v>
      </c>
      <c r="AS80" s="7">
        <f t="shared" si="36"/>
        <v>76.1159579187299</v>
      </c>
      <c r="AT80" s="7">
        <f t="shared" si="37"/>
        <v>102.30280116858567</v>
      </c>
      <c r="AU80" s="7">
        <f t="shared" si="38"/>
        <v>93.21986865229859</v>
      </c>
      <c r="AV80" s="7">
        <f t="shared" si="39"/>
        <v>102.65790434465134</v>
      </c>
      <c r="AW80" s="7"/>
    </row>
    <row r="81" spans="1:49" ht="13.5">
      <c r="A81" s="13"/>
      <c r="B81" s="3"/>
      <c r="C81" s="3"/>
      <c r="D81" s="3"/>
      <c r="E81" s="3"/>
      <c r="F81" s="3"/>
      <c r="G81" s="6"/>
      <c r="H81" s="22"/>
      <c r="I81" s="13"/>
      <c r="M81">
        <f aca="true" t="shared" si="54" ref="M81:M140">M69+1</f>
        <v>2001</v>
      </c>
      <c r="N81">
        <f aca="true" t="shared" si="55" ref="N81:N140">N69</f>
        <v>6</v>
      </c>
      <c r="O81" s="2">
        <f t="shared" si="40"/>
        <v>-0.677315922851149</v>
      </c>
      <c r="P81" s="2">
        <f t="shared" si="41"/>
        <v>-0.6170578964497745</v>
      </c>
      <c r="Q81" s="2">
        <f t="shared" si="42"/>
        <v>-0.6635014353632191</v>
      </c>
      <c r="R81" s="2">
        <f t="shared" si="49"/>
        <v>-0.4963372343938498</v>
      </c>
      <c r="S81" s="2">
        <f t="shared" si="50"/>
        <v>-0.47755824203273656</v>
      </c>
      <c r="T81" s="2">
        <f t="shared" si="51"/>
        <v>-0.7684069656756991</v>
      </c>
      <c r="U81" s="2">
        <f t="shared" si="52"/>
        <v>-0.15091540603199682</v>
      </c>
      <c r="V81" s="2">
        <f t="shared" si="52"/>
        <v>0.1370456532670754</v>
      </c>
      <c r="W81" s="2">
        <f t="shared" si="53"/>
        <v>-0.032306365125046366</v>
      </c>
      <c r="X81" s="4">
        <f>'預金'!E102/100</f>
        <v>0.00046</v>
      </c>
      <c r="Z81" t="str">
        <f t="shared" si="43"/>
        <v>01</v>
      </c>
      <c r="AA81">
        <f aca="true" t="shared" si="56" ref="AA81:AA140">AA69</f>
        <v>6</v>
      </c>
      <c r="AB81" s="7">
        <f>'日本株'!C263</f>
        <v>12969.05</v>
      </c>
      <c r="AC81" s="7">
        <f>'日本株'!D263</f>
        <v>1300.98</v>
      </c>
      <c r="AD81" s="7">
        <f>'日本株'!E263</f>
        <v>56.09</v>
      </c>
      <c r="AE81" s="7">
        <f>'米国株'!B259</f>
        <v>10502.4</v>
      </c>
      <c r="AF81" s="7">
        <f>'米国株'!C259</f>
        <v>1224.38</v>
      </c>
      <c r="AG81" s="7">
        <f>'米国株'!D259</f>
        <v>2160.54</v>
      </c>
      <c r="AH81" s="7">
        <f>'為替'!B390</f>
        <v>124.27</v>
      </c>
      <c r="AI81" s="7">
        <f>'為替'!M390</f>
        <v>105.12</v>
      </c>
      <c r="AJ81" s="7">
        <v>140.65</v>
      </c>
      <c r="AL81" t="str">
        <f t="shared" si="44"/>
        <v>01</v>
      </c>
      <c r="AM81">
        <f t="shared" si="45"/>
        <v>6</v>
      </c>
      <c r="AN81" s="7">
        <f t="shared" si="46"/>
        <v>93.68297871571959</v>
      </c>
      <c r="AO81" s="7">
        <f t="shared" si="47"/>
        <v>100.05768210239727</v>
      </c>
      <c r="AP81" s="7">
        <f t="shared" si="48"/>
        <v>93.23470744680851</v>
      </c>
      <c r="AQ81" s="7">
        <f t="shared" si="34"/>
        <v>96.46415659994709</v>
      </c>
      <c r="AR81" s="7">
        <f t="shared" si="35"/>
        <v>89.6318474974561</v>
      </c>
      <c r="AS81" s="7">
        <f t="shared" si="36"/>
        <v>77.9210381104543</v>
      </c>
      <c r="AT81" s="7">
        <f t="shared" si="37"/>
        <v>106.7795153806496</v>
      </c>
      <c r="AU81" s="7">
        <f t="shared" si="38"/>
        <v>97.23429839977801</v>
      </c>
      <c r="AV81" s="7">
        <f t="shared" si="39"/>
        <v>102.70171595472802</v>
      </c>
      <c r="AW81" s="7"/>
    </row>
    <row r="82" spans="1:49" ht="13.5">
      <c r="A82" s="13"/>
      <c r="B82" s="3"/>
      <c r="C82" s="3"/>
      <c r="D82" s="3"/>
      <c r="E82" s="3"/>
      <c r="F82" s="3"/>
      <c r="G82" s="6"/>
      <c r="H82" s="22"/>
      <c r="I82" s="13"/>
      <c r="M82">
        <f t="shared" si="54"/>
        <v>2001</v>
      </c>
      <c r="N82">
        <f t="shared" si="55"/>
        <v>7</v>
      </c>
      <c r="O82" s="2">
        <f t="shared" si="40"/>
        <v>-0.4164873729147871</v>
      </c>
      <c r="P82" s="2">
        <f t="shared" si="41"/>
        <v>-0.3725915671399158</v>
      </c>
      <c r="Q82" s="2">
        <f t="shared" si="42"/>
        <v>-0.23331916066040803</v>
      </c>
      <c r="R82" s="2">
        <f t="shared" si="49"/>
        <v>-0.44679458985695786</v>
      </c>
      <c r="S82" s="2">
        <f t="shared" si="50"/>
        <v>-0.41392067473577676</v>
      </c>
      <c r="T82" s="2">
        <f t="shared" si="51"/>
        <v>-0.5166897721827144</v>
      </c>
      <c r="U82" s="2">
        <f t="shared" si="52"/>
        <v>-0.09125837281771887</v>
      </c>
      <c r="V82" s="2">
        <f t="shared" si="52"/>
        <v>0.012140583045169295</v>
      </c>
      <c r="W82" s="2">
        <f t="shared" si="53"/>
        <v>0.024258825752621282</v>
      </c>
      <c r="X82" s="4">
        <f>'預金'!E103/100</f>
        <v>0.0005099999999999999</v>
      </c>
      <c r="Z82" t="str">
        <f t="shared" si="43"/>
        <v>01</v>
      </c>
      <c r="AA82">
        <f t="shared" si="56"/>
        <v>7</v>
      </c>
      <c r="AB82" s="7">
        <f>'日本株'!C264</f>
        <v>11860.77</v>
      </c>
      <c r="AC82" s="7">
        <f>'日本株'!D264</f>
        <v>1190.31</v>
      </c>
      <c r="AD82" s="7">
        <f>'日本株'!E264</f>
        <v>51.04</v>
      </c>
      <c r="AE82" s="7">
        <f>'米国株'!B260</f>
        <v>10522.81</v>
      </c>
      <c r="AF82" s="7">
        <f>'米国株'!C260</f>
        <v>1211.23</v>
      </c>
      <c r="AG82" s="7">
        <f>'米国株'!D260</f>
        <v>2027.13</v>
      </c>
      <c r="AH82" s="7">
        <f>'為替'!B391</f>
        <v>124.79</v>
      </c>
      <c r="AI82" s="7">
        <f>'為替'!M391</f>
        <v>109.22</v>
      </c>
      <c r="AJ82" s="7">
        <v>139.76</v>
      </c>
      <c r="AL82" t="str">
        <f t="shared" si="44"/>
        <v>01</v>
      </c>
      <c r="AM82">
        <f t="shared" si="45"/>
        <v>7</v>
      </c>
      <c r="AN82" s="7">
        <f t="shared" si="46"/>
        <v>85.67722874551687</v>
      </c>
      <c r="AO82" s="7">
        <f t="shared" si="47"/>
        <v>91.54611107265637</v>
      </c>
      <c r="AP82" s="7">
        <f t="shared" si="48"/>
        <v>84.8404255319149</v>
      </c>
      <c r="AQ82" s="7">
        <f t="shared" si="34"/>
        <v>96.65162169708725</v>
      </c>
      <c r="AR82" s="7">
        <f t="shared" si="35"/>
        <v>88.66918983023551</v>
      </c>
      <c r="AS82" s="7">
        <f t="shared" si="36"/>
        <v>73.10953464635936</v>
      </c>
      <c r="AT82" s="7">
        <f t="shared" si="37"/>
        <v>107.22632754768861</v>
      </c>
      <c r="AU82" s="7">
        <f t="shared" si="38"/>
        <v>101.02673203218944</v>
      </c>
      <c r="AV82" s="7">
        <f t="shared" si="39"/>
        <v>102.05184373859073</v>
      </c>
      <c r="AW82" s="7"/>
    </row>
    <row r="83" spans="13:49" ht="13.5">
      <c r="M83">
        <f t="shared" si="54"/>
        <v>2001</v>
      </c>
      <c r="N83">
        <f t="shared" si="55"/>
        <v>8</v>
      </c>
      <c r="O83" s="2">
        <f t="shared" si="40"/>
        <v>-0.005986414999001655</v>
      </c>
      <c r="P83" s="2">
        <f t="shared" si="41"/>
        <v>-0.18009376792004828</v>
      </c>
      <c r="Q83" s="2">
        <f t="shared" si="42"/>
        <v>0.128616121566957</v>
      </c>
      <c r="R83" s="2">
        <f t="shared" si="49"/>
        <v>-0.03889385916673127</v>
      </c>
      <c r="S83" s="2">
        <f t="shared" si="50"/>
        <v>0.020874582835536337</v>
      </c>
      <c r="T83" s="2">
        <f t="shared" si="51"/>
        <v>0.30746054602791006</v>
      </c>
      <c r="U83" s="2">
        <f t="shared" si="52"/>
        <v>0.18137268715640587</v>
      </c>
      <c r="V83" s="2">
        <f t="shared" si="52"/>
        <v>0.1116716933405919</v>
      </c>
      <c r="W83" s="2">
        <f t="shared" si="53"/>
        <v>-0.0014297456341783032</v>
      </c>
      <c r="X83" s="4">
        <f>'預金'!E104/100</f>
        <v>0.00045</v>
      </c>
      <c r="Z83" t="str">
        <f t="shared" si="43"/>
        <v>01</v>
      </c>
      <c r="AA83">
        <f t="shared" si="56"/>
        <v>8</v>
      </c>
      <c r="AB83" s="7">
        <f>'日本株'!C265</f>
        <v>10713.51</v>
      </c>
      <c r="AC83" s="7">
        <f>'日本株'!D265</f>
        <v>1103.67</v>
      </c>
      <c r="AD83" s="7">
        <f>'日本株'!E265</f>
        <v>46.89</v>
      </c>
      <c r="AE83" s="7">
        <f>'米国株'!B261</f>
        <v>9949.75</v>
      </c>
      <c r="AF83" s="7">
        <f>'米国株'!C261</f>
        <v>1133.58</v>
      </c>
      <c r="AG83" s="7">
        <f>'米国株'!D261</f>
        <v>1805.43</v>
      </c>
      <c r="AH83" s="7">
        <f>'為替'!B392</f>
        <v>118.92</v>
      </c>
      <c r="AI83" s="7">
        <f>'為替'!M392</f>
        <v>108.13</v>
      </c>
      <c r="AJ83" s="7">
        <v>139.81</v>
      </c>
      <c r="AL83" t="str">
        <f t="shared" si="44"/>
        <v>01</v>
      </c>
      <c r="AM83">
        <f t="shared" si="45"/>
        <v>8</v>
      </c>
      <c r="AN83" s="7">
        <f t="shared" si="46"/>
        <v>77.38990360131615</v>
      </c>
      <c r="AO83" s="7">
        <f t="shared" si="47"/>
        <v>84.88267460372396</v>
      </c>
      <c r="AP83" s="7">
        <f t="shared" si="48"/>
        <v>77.94215425531915</v>
      </c>
      <c r="AQ83" s="7">
        <f t="shared" si="34"/>
        <v>91.38808673544366</v>
      </c>
      <c r="AR83" s="7">
        <f t="shared" si="35"/>
        <v>82.98475120972759</v>
      </c>
      <c r="AS83" s="7">
        <f t="shared" si="36"/>
        <v>65.11380480609364</v>
      </c>
      <c r="AT83" s="7">
        <f t="shared" si="37"/>
        <v>102.1825055851521</v>
      </c>
      <c r="AU83" s="7">
        <f t="shared" si="38"/>
        <v>100.01849967625567</v>
      </c>
      <c r="AV83" s="7">
        <f t="shared" si="39"/>
        <v>102.08835341365463</v>
      </c>
      <c r="AW83" s="7"/>
    </row>
    <row r="84" spans="13:49" ht="13.5">
      <c r="M84">
        <f t="shared" si="54"/>
        <v>2001</v>
      </c>
      <c r="N84">
        <f t="shared" si="55"/>
        <v>9</v>
      </c>
      <c r="O84" s="2">
        <f t="shared" si="40"/>
        <v>0.3532686405342793</v>
      </c>
      <c r="P84" s="2">
        <f t="shared" si="41"/>
        <v>0.034519872206321134</v>
      </c>
      <c r="Q84" s="2">
        <f t="shared" si="42"/>
        <v>0.4901947137048792</v>
      </c>
      <c r="R84" s="2">
        <f t="shared" si="49"/>
        <v>0.6460726208470182</v>
      </c>
      <c r="S84" s="2">
        <f t="shared" si="50"/>
        <v>0.4797413710063365</v>
      </c>
      <c r="T84" s="2">
        <f t="shared" si="51"/>
        <v>1.8676095325873114</v>
      </c>
      <c r="U84" s="2">
        <f t="shared" si="52"/>
        <v>0.47533449692607266</v>
      </c>
      <c r="V84" s="2">
        <f t="shared" si="52"/>
        <v>0.36448544082657097</v>
      </c>
      <c r="W84" s="2">
        <f t="shared" si="53"/>
        <v>-0.03620043912335624</v>
      </c>
      <c r="X84" s="4">
        <f>'預金'!E105/100</f>
        <v>0.0004</v>
      </c>
      <c r="Z84" t="str">
        <f t="shared" si="43"/>
        <v>01</v>
      </c>
      <c r="AA84">
        <f t="shared" si="56"/>
        <v>9</v>
      </c>
      <c r="AB84" s="7">
        <f>'日本株'!C266</f>
        <v>9774.68</v>
      </c>
      <c r="AC84" s="7">
        <f>'日本株'!D266</f>
        <v>1023.42</v>
      </c>
      <c r="AD84" s="7">
        <f>'日本株'!E266</f>
        <v>42.72</v>
      </c>
      <c r="AE84" s="7">
        <f>'米国株'!B262</f>
        <v>8847.56</v>
      </c>
      <c r="AF84" s="7">
        <f>'米国株'!C262</f>
        <v>1040.94</v>
      </c>
      <c r="AG84" s="7">
        <f>'米国株'!D262</f>
        <v>1498.8</v>
      </c>
      <c r="AH84" s="7">
        <f>'為替'!B393</f>
        <v>119.29</v>
      </c>
      <c r="AI84" s="7">
        <f>'為替'!M393</f>
        <v>108.55</v>
      </c>
      <c r="AJ84" s="7">
        <v>139.5</v>
      </c>
      <c r="AL84" t="str">
        <f t="shared" si="44"/>
        <v>01</v>
      </c>
      <c r="AM84">
        <f t="shared" si="45"/>
        <v>9</v>
      </c>
      <c r="AN84" s="7">
        <f t="shared" si="46"/>
        <v>70.6081893733905</v>
      </c>
      <c r="AO84" s="7">
        <f t="shared" si="47"/>
        <v>78.71068964721626</v>
      </c>
      <c r="AP84" s="7">
        <f t="shared" si="48"/>
        <v>71.01063829787235</v>
      </c>
      <c r="AQ84" s="7">
        <f t="shared" si="34"/>
        <v>81.26451224171883</v>
      </c>
      <c r="AR84" s="7">
        <f t="shared" si="35"/>
        <v>76.20295605449449</v>
      </c>
      <c r="AS84" s="7">
        <f t="shared" si="36"/>
        <v>54.05502879833233</v>
      </c>
      <c r="AT84" s="7">
        <f t="shared" si="37"/>
        <v>102.5004296270837</v>
      </c>
      <c r="AU84" s="7">
        <f t="shared" si="38"/>
        <v>100.40699287762465</v>
      </c>
      <c r="AV84" s="7">
        <f t="shared" si="39"/>
        <v>101.8619934282585</v>
      </c>
      <c r="AW84" s="7"/>
    </row>
    <row r="85" spans="13:49" ht="13.5">
      <c r="M85">
        <f t="shared" si="54"/>
        <v>2001</v>
      </c>
      <c r="N85">
        <f t="shared" si="55"/>
        <v>10</v>
      </c>
      <c r="O85" s="2">
        <f t="shared" si="40"/>
        <v>-0.13480105121828</v>
      </c>
      <c r="P85" s="2">
        <f t="shared" si="41"/>
        <v>-0.2919510713343396</v>
      </c>
      <c r="Q85" s="2">
        <f t="shared" si="42"/>
        <v>-0.045274045293727694</v>
      </c>
      <c r="R85" s="2">
        <f t="shared" si="49"/>
        <v>0.4276881490790183</v>
      </c>
      <c r="S85" s="2">
        <f t="shared" si="50"/>
        <v>0.2934758797578838</v>
      </c>
      <c r="T85" s="2">
        <f t="shared" si="51"/>
        <v>0.7143537281502919</v>
      </c>
      <c r="U85" s="2">
        <f t="shared" si="52"/>
        <v>0.4173044034380293</v>
      </c>
      <c r="V85" s="2">
        <f t="shared" si="52"/>
        <v>0.18131848171517095</v>
      </c>
      <c r="W85" s="2">
        <f t="shared" si="53"/>
        <v>-0.11761170003154808</v>
      </c>
      <c r="X85" s="4">
        <f>'預金'!E106/100</f>
        <v>0.0005099999999999999</v>
      </c>
      <c r="Z85" t="str">
        <f t="shared" si="43"/>
        <v>01</v>
      </c>
      <c r="AA85">
        <f t="shared" si="56"/>
        <v>10</v>
      </c>
      <c r="AB85" s="7">
        <f>'日本株'!C267</f>
        <v>10366.34</v>
      </c>
      <c r="AC85" s="7">
        <f>'日本株'!D267</f>
        <v>1059.37</v>
      </c>
      <c r="AD85" s="7">
        <f>'日本株'!E267</f>
        <v>47.76</v>
      </c>
      <c r="AE85" s="7">
        <f>'米国株'!B263</f>
        <v>9075.14</v>
      </c>
      <c r="AF85" s="7">
        <f>'米国株'!C263</f>
        <v>1059.78</v>
      </c>
      <c r="AG85" s="7">
        <f>'米国株'!D263</f>
        <v>1690.2</v>
      </c>
      <c r="AH85" s="7">
        <f>'為替'!B394</f>
        <v>121.84</v>
      </c>
      <c r="AI85" s="7">
        <f>'為替'!M394</f>
        <v>109.55</v>
      </c>
      <c r="AJ85" s="7">
        <v>140.6</v>
      </c>
      <c r="AL85" t="str">
        <f t="shared" si="44"/>
        <v>01</v>
      </c>
      <c r="AM85">
        <f t="shared" si="45"/>
        <v>10</v>
      </c>
      <c r="AN85" s="7">
        <f t="shared" si="46"/>
        <v>74.88209310473108</v>
      </c>
      <c r="AO85" s="7">
        <f t="shared" si="47"/>
        <v>81.47558508879197</v>
      </c>
      <c r="AP85" s="7">
        <f t="shared" si="48"/>
        <v>79.38829787234043</v>
      </c>
      <c r="AQ85" s="7">
        <f t="shared" si="34"/>
        <v>83.35482614701817</v>
      </c>
      <c r="AR85" s="7">
        <f t="shared" si="35"/>
        <v>77.58215532829188</v>
      </c>
      <c r="AS85" s="7">
        <f t="shared" si="36"/>
        <v>60.95797282822345</v>
      </c>
      <c r="AT85" s="7">
        <f t="shared" si="37"/>
        <v>104.69152775390963</v>
      </c>
      <c r="AU85" s="7">
        <f t="shared" si="38"/>
        <v>101.33197669040793</v>
      </c>
      <c r="AV85" s="7">
        <f t="shared" si="39"/>
        <v>102.66520627966412</v>
      </c>
      <c r="AW85" s="7"/>
    </row>
    <row r="86" spans="2:49" ht="13.5">
      <c r="B86" s="3"/>
      <c r="C86" s="3"/>
      <c r="D86" s="3"/>
      <c r="E86" s="3"/>
      <c r="F86" s="3"/>
      <c r="G86" s="3"/>
      <c r="H86" s="3"/>
      <c r="I86" s="3"/>
      <c r="J86" s="3"/>
      <c r="K86" s="3"/>
      <c r="M86">
        <f t="shared" si="54"/>
        <v>2001</v>
      </c>
      <c r="N86">
        <f t="shared" si="55"/>
        <v>11</v>
      </c>
      <c r="O86" s="2">
        <f t="shared" si="40"/>
        <v>-0.040359869373094104</v>
      </c>
      <c r="P86" s="2">
        <f t="shared" si="41"/>
        <v>-0.13166359488031854</v>
      </c>
      <c r="Q86" s="2">
        <f t="shared" si="42"/>
        <v>-0.14307141312294358</v>
      </c>
      <c r="R86" s="2">
        <f t="shared" si="49"/>
        <v>0.10743818736400579</v>
      </c>
      <c r="S86" s="2">
        <f t="shared" si="50"/>
        <v>-0.11000895066440441</v>
      </c>
      <c r="T86" s="2">
        <f t="shared" si="51"/>
        <v>-0.35296356065933787</v>
      </c>
      <c r="U86" s="2">
        <f t="shared" si="52"/>
        <v>0.3601475957444036</v>
      </c>
      <c r="V86" s="2">
        <f t="shared" si="52"/>
        <v>0.1885623915248802</v>
      </c>
      <c r="W86" s="2">
        <f t="shared" si="53"/>
        <v>-0.07749175765522409</v>
      </c>
      <c r="X86" s="4">
        <f>'預金'!E107/100</f>
        <v>0.00043999999999999996</v>
      </c>
      <c r="Z86" t="str">
        <f t="shared" si="43"/>
        <v>01</v>
      </c>
      <c r="AA86">
        <f t="shared" si="56"/>
        <v>11</v>
      </c>
      <c r="AB86" s="7">
        <f>'日本株'!C268</f>
        <v>10697.44</v>
      </c>
      <c r="AC86" s="7">
        <f>'日本株'!D268</f>
        <v>1050.22</v>
      </c>
      <c r="AD86" s="7">
        <f>'日本株'!E268</f>
        <v>48.33</v>
      </c>
      <c r="AE86" s="7">
        <f>'米国株'!B264</f>
        <v>9851.56</v>
      </c>
      <c r="AF86" s="7">
        <f>'米国株'!C264</f>
        <v>1139.45</v>
      </c>
      <c r="AG86" s="7">
        <f>'米国株'!D264</f>
        <v>1930.58</v>
      </c>
      <c r="AH86" s="7">
        <f>'為替'!B395</f>
        <v>123.98</v>
      </c>
      <c r="AI86" s="7">
        <f>'為替'!M395</f>
        <v>111.03</v>
      </c>
      <c r="AJ86" s="7">
        <v>139.76</v>
      </c>
      <c r="AL86" t="str">
        <f t="shared" si="44"/>
        <v>01</v>
      </c>
      <c r="AM86">
        <f t="shared" si="45"/>
        <v>11</v>
      </c>
      <c r="AN86" s="7">
        <f t="shared" si="46"/>
        <v>77.27382066016304</v>
      </c>
      <c r="AO86" s="7">
        <f t="shared" si="47"/>
        <v>80.77186343954531</v>
      </c>
      <c r="AP86" s="7">
        <f t="shared" si="48"/>
        <v>80.33577127659575</v>
      </c>
      <c r="AQ86" s="7">
        <f t="shared" si="34"/>
        <v>90.48621520735972</v>
      </c>
      <c r="AR86" s="7">
        <f t="shared" si="35"/>
        <v>83.41446987942987</v>
      </c>
      <c r="AS86" s="7">
        <f t="shared" si="36"/>
        <v>69.62740692386204</v>
      </c>
      <c r="AT86" s="7">
        <f t="shared" si="37"/>
        <v>106.53033167210862</v>
      </c>
      <c r="AU86" s="7">
        <f t="shared" si="38"/>
        <v>102.70095273332717</v>
      </c>
      <c r="AV86" s="7">
        <f t="shared" si="39"/>
        <v>102.05184373859073</v>
      </c>
      <c r="AW86" s="7"/>
    </row>
    <row r="87" spans="2:49" ht="13.5">
      <c r="B87" s="5"/>
      <c r="C87" s="5"/>
      <c r="D87" s="5"/>
      <c r="E87" s="5"/>
      <c r="F87" s="5"/>
      <c r="G87" s="5"/>
      <c r="H87" s="5"/>
      <c r="I87" s="5"/>
      <c r="J87" s="5"/>
      <c r="K87" s="5"/>
      <c r="M87">
        <f t="shared" si="54"/>
        <v>2001</v>
      </c>
      <c r="N87">
        <f t="shared" si="55"/>
        <v>12</v>
      </c>
      <c r="O87" s="2">
        <f t="shared" si="40"/>
        <v>0.1959436753997399</v>
      </c>
      <c r="P87" s="2">
        <f t="shared" si="41"/>
        <v>0.11321840314623444</v>
      </c>
      <c r="Q87" s="2">
        <f t="shared" si="42"/>
        <v>0.2412146653338243</v>
      </c>
      <c r="R87" s="2">
        <f t="shared" si="49"/>
        <v>0.16157778705449943</v>
      </c>
      <c r="S87" s="2">
        <f t="shared" si="50"/>
        <v>-0.0024018472951710113</v>
      </c>
      <c r="T87" s="2">
        <f t="shared" si="51"/>
        <v>-0.1986536860760375</v>
      </c>
      <c r="U87" s="2">
        <f t="shared" si="52"/>
        <v>0.03826435643245518</v>
      </c>
      <c r="V87" s="2">
        <f t="shared" si="52"/>
        <v>-0.04062083407268435</v>
      </c>
      <c r="W87" s="2">
        <f t="shared" si="53"/>
        <v>-0.0075030330333236694</v>
      </c>
      <c r="X87" s="4">
        <f>'預金'!E108/100</f>
        <v>0.00047</v>
      </c>
      <c r="Z87" t="str">
        <f t="shared" si="43"/>
        <v>01</v>
      </c>
      <c r="AA87">
        <f t="shared" si="56"/>
        <v>12</v>
      </c>
      <c r="AB87" s="7">
        <f>'日本株'!C269</f>
        <v>10542.62</v>
      </c>
      <c r="AC87" s="7">
        <f>'日本株'!D269</f>
        <v>1032.14</v>
      </c>
      <c r="AD87" s="7">
        <f>'日本株'!E269</f>
        <v>47.2</v>
      </c>
      <c r="AE87" s="7">
        <f>'米国株'!B265</f>
        <v>10021.57</v>
      </c>
      <c r="AF87" s="7">
        <f>'米国株'!C265</f>
        <v>1148.08</v>
      </c>
      <c r="AG87" s="7">
        <f>'米国株'!D265</f>
        <v>1950.4</v>
      </c>
      <c r="AH87" s="7">
        <f>'為替'!B396</f>
        <v>131.47</v>
      </c>
      <c r="AI87" s="7">
        <f>'為替'!M396</f>
        <v>117.32</v>
      </c>
      <c r="AJ87" s="7">
        <v>138.22</v>
      </c>
      <c r="AL87" t="str">
        <f t="shared" si="44"/>
        <v>01</v>
      </c>
      <c r="AM87">
        <f t="shared" si="45"/>
        <v>12</v>
      </c>
      <c r="AN87" s="7">
        <f t="shared" si="46"/>
        <v>76.15546590289341</v>
      </c>
      <c r="AO87" s="7">
        <f t="shared" si="47"/>
        <v>79.38134022442183</v>
      </c>
      <c r="AP87" s="7">
        <f t="shared" si="48"/>
        <v>78.45744680851064</v>
      </c>
      <c r="AQ87" s="7">
        <f t="shared" si="34"/>
        <v>92.04775078623284</v>
      </c>
      <c r="AR87" s="7">
        <f t="shared" si="35"/>
        <v>84.04623685038909</v>
      </c>
      <c r="AS87" s="7">
        <f t="shared" si="36"/>
        <v>70.34222589289256</v>
      </c>
      <c r="AT87" s="7">
        <f t="shared" si="37"/>
        <v>112.96614538580512</v>
      </c>
      <c r="AU87" s="7">
        <f t="shared" si="38"/>
        <v>108.51910091573399</v>
      </c>
      <c r="AV87" s="7">
        <f t="shared" si="39"/>
        <v>100.92734574662285</v>
      </c>
      <c r="AW87" s="7"/>
    </row>
    <row r="88" spans="2:49" ht="13.5">
      <c r="B88" s="17"/>
      <c r="C88" s="17"/>
      <c r="D88" s="17"/>
      <c r="E88" s="17"/>
      <c r="F88" s="17"/>
      <c r="G88" s="17"/>
      <c r="H88" s="17"/>
      <c r="I88" s="17"/>
      <c r="J88" s="17"/>
      <c r="K88" s="17"/>
      <c r="M88">
        <f t="shared" si="54"/>
        <v>2002</v>
      </c>
      <c r="N88">
        <f t="shared" si="55"/>
        <v>1</v>
      </c>
      <c r="O88" s="2">
        <f t="shared" si="40"/>
        <v>0.7460083534295845</v>
      </c>
      <c r="P88" s="2">
        <f t="shared" si="41"/>
        <v>0.5372744936628695</v>
      </c>
      <c r="Q88" s="2">
        <f t="shared" si="42"/>
        <v>0.26221460877984115</v>
      </c>
      <c r="R88" s="2">
        <f t="shared" si="49"/>
        <v>0.010614571854365984</v>
      </c>
      <c r="S88" s="2">
        <f t="shared" si="50"/>
        <v>-0.17564826132229439</v>
      </c>
      <c r="T88" s="2">
        <f t="shared" si="51"/>
        <v>-0.41940454988752107</v>
      </c>
      <c r="U88" s="2">
        <f t="shared" si="52"/>
        <v>-0.14136224263325636</v>
      </c>
      <c r="V88" s="2">
        <f t="shared" si="52"/>
        <v>0.036205090298455866</v>
      </c>
      <c r="W88" s="2">
        <f t="shared" si="53"/>
        <v>0.07109469738880625</v>
      </c>
      <c r="X88" s="4">
        <f>'預金'!E109/100</f>
        <v>0.00037</v>
      </c>
      <c r="Z88" t="str">
        <f t="shared" si="43"/>
        <v>02</v>
      </c>
      <c r="AA88">
        <f t="shared" si="56"/>
        <v>1</v>
      </c>
      <c r="AB88" s="7">
        <f>'日本株'!C270</f>
        <v>9997.8</v>
      </c>
      <c r="AC88" s="7">
        <f>'日本株'!D270</f>
        <v>971.77</v>
      </c>
      <c r="AD88" s="7">
        <f>'日本株'!E270</f>
        <v>47.21</v>
      </c>
      <c r="AE88" s="7">
        <f>'米国株'!B266</f>
        <v>9920</v>
      </c>
      <c r="AF88" s="7">
        <f>'米国株'!C266</f>
        <v>1130.2</v>
      </c>
      <c r="AG88" s="7">
        <f>'米国株'!D266</f>
        <v>1934.03</v>
      </c>
      <c r="AH88" s="7">
        <f>'為替'!B397</f>
        <v>132.94</v>
      </c>
      <c r="AI88" s="7">
        <f>'為替'!M397</f>
        <v>114.21</v>
      </c>
      <c r="AJ88" s="7">
        <v>136.27</v>
      </c>
      <c r="AL88" t="str">
        <f t="shared" si="44"/>
        <v>02</v>
      </c>
      <c r="AM88">
        <f t="shared" si="45"/>
        <v>1</v>
      </c>
      <c r="AN88" s="7">
        <f t="shared" si="46"/>
        <v>72.21991468951245</v>
      </c>
      <c r="AO88" s="7">
        <f t="shared" si="47"/>
        <v>74.73831552879105</v>
      </c>
      <c r="AP88" s="7">
        <f t="shared" si="48"/>
        <v>78.47406914893618</v>
      </c>
      <c r="AQ88" s="7">
        <f t="shared" si="34"/>
        <v>91.11483408282632</v>
      </c>
      <c r="AR88" s="7">
        <f t="shared" si="35"/>
        <v>82.73731524659411</v>
      </c>
      <c r="AS88" s="7">
        <f t="shared" si="36"/>
        <v>69.7518330309839</v>
      </c>
      <c r="AT88" s="7">
        <f t="shared" si="37"/>
        <v>114.22924901185772</v>
      </c>
      <c r="AU88" s="7">
        <f t="shared" si="38"/>
        <v>105.64240125797797</v>
      </c>
      <c r="AV88" s="7">
        <f t="shared" si="39"/>
        <v>99.50346841913108</v>
      </c>
      <c r="AW88" s="7"/>
    </row>
    <row r="89" spans="2:49" ht="13.5">
      <c r="B89" s="18"/>
      <c r="C89" s="18"/>
      <c r="D89" s="18"/>
      <c r="E89" s="18"/>
      <c r="F89" s="18"/>
      <c r="G89" s="18"/>
      <c r="H89" s="18"/>
      <c r="I89" s="18"/>
      <c r="J89" s="18"/>
      <c r="K89" s="18"/>
      <c r="M89">
        <f t="shared" si="54"/>
        <v>2002</v>
      </c>
      <c r="N89">
        <f t="shared" si="55"/>
        <v>2</v>
      </c>
      <c r="O89" s="2">
        <f t="shared" si="40"/>
        <v>0.5238700156391101</v>
      </c>
      <c r="P89" s="2">
        <f t="shared" si="41"/>
        <v>0.4900025883234378</v>
      </c>
      <c r="Q89" s="2">
        <f t="shared" si="42"/>
        <v>0.5530745532698682</v>
      </c>
      <c r="R89" s="2">
        <f t="shared" si="49"/>
        <v>-0.06969298256262602</v>
      </c>
      <c r="S89" s="2">
        <f t="shared" si="50"/>
        <v>-0.1355918235720961</v>
      </c>
      <c r="T89" s="2">
        <f t="shared" si="51"/>
        <v>-0.2417800548247354</v>
      </c>
      <c r="U89" s="2">
        <f t="shared" si="52"/>
        <v>-0.26525996599019364</v>
      </c>
      <c r="V89" s="2">
        <f t="shared" si="52"/>
        <v>0.008653837345702797</v>
      </c>
      <c r="W89" s="2">
        <f t="shared" si="53"/>
        <v>0.06091930058395634</v>
      </c>
      <c r="X89" s="4">
        <f>'預金'!E110/100</f>
        <v>0.00039</v>
      </c>
      <c r="Z89" t="str">
        <f t="shared" si="43"/>
        <v>02</v>
      </c>
      <c r="AA89">
        <f t="shared" si="56"/>
        <v>2</v>
      </c>
      <c r="AB89" s="7">
        <f>'日本株'!C271</f>
        <v>10587.83</v>
      </c>
      <c r="AC89" s="7">
        <f>'日本株'!D271</f>
        <v>1013.8</v>
      </c>
      <c r="AD89" s="7">
        <f>'日本株'!E271</f>
        <v>46.5</v>
      </c>
      <c r="AE89" s="7">
        <f>'米国株'!B267</f>
        <v>10106.13</v>
      </c>
      <c r="AF89" s="7">
        <f>'米国株'!C267</f>
        <v>1106.73</v>
      </c>
      <c r="AG89" s="7">
        <f>'米国株'!D267</f>
        <v>1731.49</v>
      </c>
      <c r="AH89" s="7">
        <f>'為替'!B398</f>
        <v>133.89</v>
      </c>
      <c r="AI89" s="7">
        <f>'為替'!M398</f>
        <v>115.93</v>
      </c>
      <c r="AJ89" s="7">
        <v>136.97</v>
      </c>
      <c r="AL89" t="str">
        <f t="shared" si="44"/>
        <v>02</v>
      </c>
      <c r="AM89">
        <f t="shared" si="45"/>
        <v>2</v>
      </c>
      <c r="AN89" s="7">
        <f t="shared" si="46"/>
        <v>76.48204398438261</v>
      </c>
      <c r="AO89" s="7">
        <f t="shared" si="47"/>
        <v>77.97082054713397</v>
      </c>
      <c r="AP89" s="7">
        <f t="shared" si="48"/>
        <v>77.2938829787234</v>
      </c>
      <c r="AQ89" s="7">
        <f t="shared" si="34"/>
        <v>92.82443126708402</v>
      </c>
      <c r="AR89" s="7">
        <f t="shared" si="35"/>
        <v>81.01917262684753</v>
      </c>
      <c r="AS89" s="7">
        <f t="shared" si="36"/>
        <v>62.44711890447321</v>
      </c>
      <c r="AT89" s="7">
        <f t="shared" si="37"/>
        <v>115.04554047087127</v>
      </c>
      <c r="AU89" s="7">
        <f t="shared" si="38"/>
        <v>107.23337341596523</v>
      </c>
      <c r="AV89" s="7">
        <f t="shared" si="39"/>
        <v>100.01460387002557</v>
      </c>
      <c r="AW89" s="7"/>
    </row>
    <row r="90" spans="2:49" ht="13.5">
      <c r="B90" s="2"/>
      <c r="C90" s="2"/>
      <c r="D90" s="2"/>
      <c r="E90" s="2"/>
      <c r="F90" s="2"/>
      <c r="G90" s="2"/>
      <c r="H90" s="2"/>
      <c r="I90" s="2"/>
      <c r="J90" s="2"/>
      <c r="K90" s="2"/>
      <c r="M90">
        <f t="shared" si="54"/>
        <v>2002</v>
      </c>
      <c r="N90">
        <f t="shared" si="55"/>
        <v>3</v>
      </c>
      <c r="O90" s="2">
        <f t="shared" si="40"/>
        <v>-0.138423028695975</v>
      </c>
      <c r="P90" s="2">
        <f t="shared" si="41"/>
        <v>-0.1266783862406491</v>
      </c>
      <c r="Q90" s="2">
        <f t="shared" si="42"/>
        <v>-0.023870020609174758</v>
      </c>
      <c r="R90" s="2">
        <f t="shared" si="49"/>
        <v>-0.37696948029211785</v>
      </c>
      <c r="S90" s="2">
        <f t="shared" si="50"/>
        <v>-0.4461646693042345</v>
      </c>
      <c r="T90" s="2">
        <f t="shared" si="51"/>
        <v>-0.6047138065152605</v>
      </c>
      <c r="U90" s="2">
        <f t="shared" si="52"/>
        <v>-0.34869880759869165</v>
      </c>
      <c r="V90" s="2">
        <f t="shared" si="52"/>
        <v>0.05698804636650423</v>
      </c>
      <c r="W90" s="2">
        <f t="shared" si="53"/>
        <v>0.032276777557327385</v>
      </c>
      <c r="X90" s="4">
        <f>'預金'!E111/100</f>
        <v>0.00048</v>
      </c>
      <c r="Z90" t="str">
        <f t="shared" si="43"/>
        <v>02</v>
      </c>
      <c r="AA90">
        <f t="shared" si="56"/>
        <v>3</v>
      </c>
      <c r="AB90" s="7">
        <f>'日本株'!C272</f>
        <v>11024.94</v>
      </c>
      <c r="AC90" s="7">
        <f>'日本株'!D272</f>
        <v>1060.19</v>
      </c>
      <c r="AD90" s="7">
        <f>'日本株'!E272</f>
        <v>49.82</v>
      </c>
      <c r="AE90" s="7">
        <f>'米国株'!B268</f>
        <v>10403.94</v>
      </c>
      <c r="AF90" s="7">
        <f>'米国株'!C268</f>
        <v>1147.39</v>
      </c>
      <c r="AG90" s="7">
        <f>'米国株'!D268</f>
        <v>1845.35</v>
      </c>
      <c r="AH90" s="7">
        <f>'為替'!B399</f>
        <v>132.71</v>
      </c>
      <c r="AI90" s="7">
        <f>'為替'!M399</f>
        <v>116.11</v>
      </c>
      <c r="AJ90" s="7">
        <v>137.96</v>
      </c>
      <c r="AL90" t="str">
        <f t="shared" si="44"/>
        <v>02</v>
      </c>
      <c r="AM90">
        <f t="shared" si="45"/>
        <v>3</v>
      </c>
      <c r="AN90" s="7">
        <f t="shared" si="46"/>
        <v>79.63954332523089</v>
      </c>
      <c r="AO90" s="7">
        <f t="shared" si="47"/>
        <v>81.53865085407966</v>
      </c>
      <c r="AP90" s="7">
        <f t="shared" si="48"/>
        <v>82.8125</v>
      </c>
      <c r="AQ90" s="7">
        <f t="shared" si="34"/>
        <v>95.5598051318226</v>
      </c>
      <c r="AR90" s="7">
        <f t="shared" si="35"/>
        <v>83.99572477507486</v>
      </c>
      <c r="AS90" s="7">
        <f t="shared" si="36"/>
        <v>66.55354109487762</v>
      </c>
      <c r="AT90" s="7">
        <f t="shared" si="37"/>
        <v>114.03162055335969</v>
      </c>
      <c r="AU90" s="7">
        <f t="shared" si="38"/>
        <v>107.3998705022662</v>
      </c>
      <c r="AV90" s="7">
        <f t="shared" si="39"/>
        <v>100.73749543629063</v>
      </c>
      <c r="AW90" s="7"/>
    </row>
    <row r="91" spans="2:49" ht="13.5">
      <c r="B91" s="2"/>
      <c r="C91" s="2"/>
      <c r="D91" s="2"/>
      <c r="E91" s="2"/>
      <c r="F91" s="2"/>
      <c r="G91" s="2"/>
      <c r="H91" s="2"/>
      <c r="I91" s="2"/>
      <c r="J91" s="2"/>
      <c r="K91" s="2"/>
      <c r="M91">
        <f t="shared" si="54"/>
        <v>2002</v>
      </c>
      <c r="N91">
        <f t="shared" si="55"/>
        <v>4</v>
      </c>
      <c r="O91" s="2">
        <f t="shared" si="40"/>
        <v>-0.4542403299644394</v>
      </c>
      <c r="P91" s="2">
        <f t="shared" si="41"/>
        <v>-0.3674368601925596</v>
      </c>
      <c r="Q91" s="2">
        <f t="shared" si="42"/>
        <v>-0.18809496548888194</v>
      </c>
      <c r="R91" s="2">
        <f t="shared" si="49"/>
        <v>-0.4047004201271832</v>
      </c>
      <c r="S91" s="2">
        <f t="shared" si="50"/>
        <v>-0.486522275162356</v>
      </c>
      <c r="T91" s="2">
        <f t="shared" si="51"/>
        <v>-0.6168172736088282</v>
      </c>
      <c r="U91" s="2">
        <f t="shared" si="52"/>
        <v>-0.23142795987087972</v>
      </c>
      <c r="V91" s="2">
        <f t="shared" si="52"/>
        <v>0.0778494505418339</v>
      </c>
      <c r="W91" s="2">
        <f t="shared" si="53"/>
        <v>0.02093713113273199</v>
      </c>
      <c r="X91" s="4">
        <f>'預金'!E112/100</f>
        <v>0.00035000000000000005</v>
      </c>
      <c r="Z91" t="str">
        <f t="shared" si="43"/>
        <v>02</v>
      </c>
      <c r="AA91">
        <f t="shared" si="56"/>
        <v>4</v>
      </c>
      <c r="AB91" s="7">
        <f>'日本株'!C273</f>
        <v>11492.54</v>
      </c>
      <c r="AC91" s="7">
        <f>'日本株'!D273</f>
        <v>1082.06</v>
      </c>
      <c r="AD91" s="7">
        <f>'日本株'!E273</f>
        <v>50.04</v>
      </c>
      <c r="AE91" s="7">
        <f>'米国株'!B269</f>
        <v>9946.22</v>
      </c>
      <c r="AF91" s="7">
        <f>'米国株'!C269</f>
        <v>1076.92</v>
      </c>
      <c r="AG91" s="7">
        <f>'米国株'!D269</f>
        <v>1688.23</v>
      </c>
      <c r="AH91" s="7">
        <f>'為替'!B400</f>
        <v>127.97</v>
      </c>
      <c r="AI91" s="7">
        <f>'為替'!M400</f>
        <v>115.23</v>
      </c>
      <c r="AJ91" s="7">
        <v>138.63</v>
      </c>
      <c r="AL91" t="str">
        <f t="shared" si="44"/>
        <v>02</v>
      </c>
      <c r="AM91">
        <f t="shared" si="45"/>
        <v>4</v>
      </c>
      <c r="AN91" s="7">
        <f t="shared" si="46"/>
        <v>83.01728964030181</v>
      </c>
      <c r="AO91" s="7">
        <f t="shared" si="47"/>
        <v>83.22066095998399</v>
      </c>
      <c r="AP91" s="7">
        <f t="shared" si="48"/>
        <v>83.17819148936171</v>
      </c>
      <c r="AQ91" s="7">
        <f t="shared" si="34"/>
        <v>91.35566381565411</v>
      </c>
      <c r="AR91" s="7">
        <f t="shared" si="35"/>
        <v>78.83690456146002</v>
      </c>
      <c r="AS91" s="7">
        <f t="shared" si="36"/>
        <v>60.88692371777995</v>
      </c>
      <c r="AT91" s="7">
        <f t="shared" si="37"/>
        <v>109.95875579996563</v>
      </c>
      <c r="AU91" s="7">
        <f t="shared" si="38"/>
        <v>106.58588474701693</v>
      </c>
      <c r="AV91" s="7">
        <f t="shared" si="39"/>
        <v>101.22672508214679</v>
      </c>
      <c r="AW91" s="7"/>
    </row>
    <row r="92" spans="2:49" ht="13.5">
      <c r="B92" s="18"/>
      <c r="C92" s="18"/>
      <c r="D92" s="18"/>
      <c r="E92" s="18"/>
      <c r="F92" s="18"/>
      <c r="G92" s="18"/>
      <c r="H92" s="18"/>
      <c r="I92" s="18"/>
      <c r="J92" s="18"/>
      <c r="K92" s="18"/>
      <c r="M92">
        <f t="shared" si="54"/>
        <v>2002</v>
      </c>
      <c r="N92">
        <f t="shared" si="55"/>
        <v>5</v>
      </c>
      <c r="O92" s="2">
        <f t="shared" si="40"/>
        <v>-0.552906747481406</v>
      </c>
      <c r="P92" s="2">
        <f t="shared" si="41"/>
        <v>-0.5004908773661884</v>
      </c>
      <c r="Q92" s="2">
        <f t="shared" si="42"/>
        <v>-0.3876448114118338</v>
      </c>
      <c r="R92" s="2">
        <f t="shared" si="49"/>
        <v>-0.4194926804132929</v>
      </c>
      <c r="S92" s="2">
        <f t="shared" si="50"/>
        <v>-0.45696346781938724</v>
      </c>
      <c r="T92" s="2">
        <f t="shared" si="51"/>
        <v>-0.5614393239897942</v>
      </c>
      <c r="U92" s="2">
        <f t="shared" si="52"/>
        <v>-0.1797239198369276</v>
      </c>
      <c r="V92" s="2">
        <f t="shared" si="52"/>
        <v>-0.017783414391739583</v>
      </c>
      <c r="W92" s="2">
        <f t="shared" si="53"/>
        <v>0.06754078001044306</v>
      </c>
      <c r="X92" s="4">
        <f>'預金'!E113/100</f>
        <v>0.00029</v>
      </c>
      <c r="Z92" t="str">
        <f t="shared" si="43"/>
        <v>02</v>
      </c>
      <c r="AA92">
        <f t="shared" si="56"/>
        <v>5</v>
      </c>
      <c r="AB92" s="7">
        <f>'日本株'!C274</f>
        <v>11763.7</v>
      </c>
      <c r="AC92" s="7">
        <f>'日本株'!D274</f>
        <v>1120.08</v>
      </c>
      <c r="AD92" s="7">
        <f>'日本株'!E274</f>
        <v>51.91</v>
      </c>
      <c r="AE92" s="7">
        <f>'米国株'!B270</f>
        <v>9925.25</v>
      </c>
      <c r="AF92" s="7">
        <f>'米国株'!C270</f>
        <v>1067.14</v>
      </c>
      <c r="AG92" s="7">
        <f>'米国株'!D270</f>
        <v>1615.73</v>
      </c>
      <c r="AH92" s="7">
        <f>'為替'!B401</f>
        <v>123.96</v>
      </c>
      <c r="AI92" s="7">
        <f>'為替'!M401</f>
        <v>116.18</v>
      </c>
      <c r="AJ92" s="7">
        <v>139.01</v>
      </c>
      <c r="AL92" t="str">
        <f t="shared" si="44"/>
        <v>02</v>
      </c>
      <c r="AM92">
        <f t="shared" si="45"/>
        <v>5</v>
      </c>
      <c r="AN92" s="7">
        <f t="shared" si="46"/>
        <v>84.97603577117142</v>
      </c>
      <c r="AO92" s="7">
        <f t="shared" si="47"/>
        <v>86.14475900417618</v>
      </c>
      <c r="AP92" s="7">
        <f t="shared" si="48"/>
        <v>86.28656914893617</v>
      </c>
      <c r="AQ92" s="7">
        <f t="shared" si="34"/>
        <v>91.16305513917055</v>
      </c>
      <c r="AR92" s="7">
        <f t="shared" si="35"/>
        <v>78.12095079831042</v>
      </c>
      <c r="AS92" s="7">
        <f t="shared" si="36"/>
        <v>58.27217219130604</v>
      </c>
      <c r="AT92" s="7">
        <f t="shared" si="37"/>
        <v>106.51314658876096</v>
      </c>
      <c r="AU92" s="7">
        <f t="shared" si="38"/>
        <v>107.46461936916106</v>
      </c>
      <c r="AV92" s="7">
        <f t="shared" si="39"/>
        <v>101.50419861263235</v>
      </c>
      <c r="AW92" s="7"/>
    </row>
    <row r="93" spans="2:49" ht="13.5">
      <c r="B93" s="2"/>
      <c r="C93" s="2"/>
      <c r="D93" s="2"/>
      <c r="E93" s="2"/>
      <c r="F93" s="2"/>
      <c r="G93" s="2"/>
      <c r="H93" s="2"/>
      <c r="I93" s="2"/>
      <c r="J93" s="2"/>
      <c r="K93" s="2"/>
      <c r="M93">
        <f t="shared" si="54"/>
        <v>2002</v>
      </c>
      <c r="N93">
        <f t="shared" si="55"/>
        <v>6</v>
      </c>
      <c r="O93" s="2">
        <f t="shared" si="40"/>
        <v>-0.3909940517519188</v>
      </c>
      <c r="P93" s="2">
        <f t="shared" si="41"/>
        <v>-0.34773540613667875</v>
      </c>
      <c r="Q93" s="2">
        <f t="shared" si="42"/>
        <v>-0.4330576876727803</v>
      </c>
      <c r="R93" s="2">
        <f t="shared" si="49"/>
        <v>-0.5448986715776399</v>
      </c>
      <c r="S93" s="2">
        <f t="shared" si="50"/>
        <v>-0.5397410364118052</v>
      </c>
      <c r="T93" s="2">
        <f t="shared" si="51"/>
        <v>-0.5883077077285181</v>
      </c>
      <c r="U93" s="2">
        <f t="shared" si="52"/>
        <v>0.08905559843911415</v>
      </c>
      <c r="V93" s="2">
        <f t="shared" si="52"/>
        <v>0.08226631352703961</v>
      </c>
      <c r="W93" s="2">
        <f t="shared" si="53"/>
        <v>0.03910523064190663</v>
      </c>
      <c r="X93" s="4">
        <f>'預金'!E114/100</f>
        <v>0.00041</v>
      </c>
      <c r="Z93" t="str">
        <f t="shared" si="43"/>
        <v>02</v>
      </c>
      <c r="AA93">
        <f t="shared" si="56"/>
        <v>6</v>
      </c>
      <c r="AB93" s="7">
        <f>'日本株'!C275</f>
        <v>10621.84</v>
      </c>
      <c r="AC93" s="7">
        <f>'日本株'!D275</f>
        <v>1024.89</v>
      </c>
      <c r="AD93" s="7">
        <f>'日本株'!E275</f>
        <v>49.52</v>
      </c>
      <c r="AE93" s="7">
        <f>'米国株'!B271</f>
        <v>9243.26</v>
      </c>
      <c r="AF93" s="7">
        <f>'米国株'!C271</f>
        <v>989.82</v>
      </c>
      <c r="AG93" s="7">
        <f>'米国株'!D271</f>
        <v>1463.21</v>
      </c>
      <c r="AH93" s="7">
        <f>'為替'!B402</f>
        <v>119.22</v>
      </c>
      <c r="AI93" s="7">
        <f>'為替'!M402</f>
        <v>117.73</v>
      </c>
      <c r="AJ93" s="7">
        <v>139.06</v>
      </c>
      <c r="AL93" t="str">
        <f t="shared" si="44"/>
        <v>02</v>
      </c>
      <c r="AM93">
        <f t="shared" si="45"/>
        <v>6</v>
      </c>
      <c r="AN93" s="7">
        <f t="shared" si="46"/>
        <v>76.72771796251685</v>
      </c>
      <c r="AO93" s="7">
        <f t="shared" si="47"/>
        <v>78.82374656791491</v>
      </c>
      <c r="AP93" s="7">
        <f t="shared" si="48"/>
        <v>82.31382978723406</v>
      </c>
      <c r="AQ93" s="7">
        <f t="shared" si="34"/>
        <v>84.89900214560738</v>
      </c>
      <c r="AR93" s="7">
        <f t="shared" si="35"/>
        <v>72.46067012686585</v>
      </c>
      <c r="AS93" s="7">
        <f t="shared" si="36"/>
        <v>52.771456290370864</v>
      </c>
      <c r="AT93" s="7">
        <f t="shared" si="37"/>
        <v>102.4402818353669</v>
      </c>
      <c r="AU93" s="7">
        <f t="shared" si="38"/>
        <v>108.89834427897512</v>
      </c>
      <c r="AV93" s="7">
        <f t="shared" si="39"/>
        <v>101.54070828769626</v>
      </c>
      <c r="AW93" s="7"/>
    </row>
    <row r="94" spans="2:49" ht="13.5">
      <c r="B94" s="2"/>
      <c r="C94" s="2"/>
      <c r="D94" s="2"/>
      <c r="E94" s="2"/>
      <c r="F94" s="2"/>
      <c r="G94" s="2"/>
      <c r="H94" s="2"/>
      <c r="I94" s="2"/>
      <c r="J94" s="2"/>
      <c r="K94" s="2"/>
      <c r="M94">
        <f t="shared" si="54"/>
        <v>2002</v>
      </c>
      <c r="N94">
        <f t="shared" si="55"/>
        <v>7</v>
      </c>
      <c r="O94" s="2">
        <f t="shared" si="40"/>
        <v>-0.4145552151552975</v>
      </c>
      <c r="P94" s="2">
        <f t="shared" si="41"/>
        <v>-0.36261269153787257</v>
      </c>
      <c r="Q94" s="2">
        <f t="shared" si="42"/>
        <v>-0.45459694905928405</v>
      </c>
      <c r="R94" s="2">
        <f t="shared" si="49"/>
        <v>-0.1466346623403515</v>
      </c>
      <c r="S94" s="2">
        <f t="shared" si="50"/>
        <v>-0.10873084225195184</v>
      </c>
      <c r="T94" s="2">
        <f t="shared" si="51"/>
        <v>0.0044946291470122635</v>
      </c>
      <c r="U94" s="2">
        <f t="shared" si="52"/>
        <v>0.09180090445740641</v>
      </c>
      <c r="V94" s="2">
        <f t="shared" si="52"/>
        <v>0.12765838794868833</v>
      </c>
      <c r="W94" s="2">
        <f t="shared" si="53"/>
        <v>0.07765759777120396</v>
      </c>
      <c r="X94" s="4">
        <f>'預金'!E115/100</f>
        <v>0.00043999999999999996</v>
      </c>
      <c r="Z94" t="str">
        <f t="shared" si="43"/>
        <v>02</v>
      </c>
      <c r="AA94">
        <f t="shared" si="56"/>
        <v>7</v>
      </c>
      <c r="AB94" s="7">
        <f>'日本株'!C276</f>
        <v>9877.94</v>
      </c>
      <c r="AC94" s="7">
        <f>'日本株'!D276</f>
        <v>965</v>
      </c>
      <c r="AD94" s="7">
        <f>'日本株'!E276</f>
        <v>47.5</v>
      </c>
      <c r="AE94" s="7">
        <f>'米国株'!B272</f>
        <v>8736.59</v>
      </c>
      <c r="AF94" s="7">
        <f>'米国株'!C272</f>
        <v>911.62</v>
      </c>
      <c r="AG94" s="7">
        <f>'米国株'!D272</f>
        <v>1328.26</v>
      </c>
      <c r="AH94" s="7">
        <f>'為替'!B403</f>
        <v>119.82</v>
      </c>
      <c r="AI94" s="7">
        <f>'為替'!M403</f>
        <v>117.41</v>
      </c>
      <c r="AJ94" s="7">
        <v>139.35</v>
      </c>
      <c r="AL94" t="str">
        <f t="shared" si="44"/>
        <v>02</v>
      </c>
      <c r="AM94">
        <f t="shared" si="45"/>
        <v>7</v>
      </c>
      <c r="AN94" s="7">
        <f t="shared" si="46"/>
        <v>71.3540963120009</v>
      </c>
      <c r="AO94" s="7">
        <f t="shared" si="47"/>
        <v>74.21763841781839</v>
      </c>
      <c r="AP94" s="7">
        <f t="shared" si="48"/>
        <v>78.9561170212766</v>
      </c>
      <c r="AQ94" s="7">
        <f t="shared" si="34"/>
        <v>80.24525688504835</v>
      </c>
      <c r="AR94" s="7">
        <f t="shared" si="35"/>
        <v>66.73596825791905</v>
      </c>
      <c r="AS94" s="7">
        <f t="shared" si="36"/>
        <v>47.90441189729977</v>
      </c>
      <c r="AT94" s="7">
        <f t="shared" si="37"/>
        <v>102.95583433579654</v>
      </c>
      <c r="AU94" s="7">
        <f t="shared" si="38"/>
        <v>108.60234945888448</v>
      </c>
      <c r="AV94" s="7">
        <f t="shared" si="39"/>
        <v>101.75246440306682</v>
      </c>
      <c r="AW94" s="7"/>
    </row>
    <row r="95" spans="13:49" ht="13.5">
      <c r="M95">
        <f t="shared" si="54"/>
        <v>2002</v>
      </c>
      <c r="N95">
        <f t="shared" si="55"/>
        <v>8</v>
      </c>
      <c r="O95" s="2">
        <f t="shared" si="40"/>
        <v>-0.15761030302309864</v>
      </c>
      <c r="P95" s="2">
        <f t="shared" si="41"/>
        <v>-0.1922034311072326</v>
      </c>
      <c r="Q95" s="2">
        <f t="shared" si="42"/>
        <v>-0.4525041079457772</v>
      </c>
      <c r="R95" s="2">
        <f t="shared" si="49"/>
        <v>0.11179099672654313</v>
      </c>
      <c r="S95" s="2">
        <f t="shared" si="50"/>
        <v>0.09134987670480865</v>
      </c>
      <c r="T95" s="2">
        <f t="shared" si="51"/>
        <v>0.5999611237732869</v>
      </c>
      <c r="U95" s="2">
        <f t="shared" si="52"/>
        <v>0.16039798511652825</v>
      </c>
      <c r="V95" s="2">
        <f t="shared" si="52"/>
        <v>0.21658756765727416</v>
      </c>
      <c r="W95" s="2">
        <f t="shared" si="53"/>
        <v>0.024280273366040328</v>
      </c>
      <c r="X95" s="4">
        <f>'預金'!E116/100</f>
        <v>0.00042</v>
      </c>
      <c r="Z95" t="str">
        <f t="shared" si="43"/>
        <v>02</v>
      </c>
      <c r="AA95">
        <f t="shared" si="56"/>
        <v>8</v>
      </c>
      <c r="AB95" s="7">
        <f>'日本株'!C277</f>
        <v>9619.3</v>
      </c>
      <c r="AC95" s="7">
        <f>'日本株'!D277</f>
        <v>941.64</v>
      </c>
      <c r="AD95" s="7">
        <f>'日本株'!E277</f>
        <v>45.92</v>
      </c>
      <c r="AE95" s="7">
        <f>'米国株'!B273</f>
        <v>8663.5</v>
      </c>
      <c r="AF95" s="7">
        <f>'米国株'!C273</f>
        <v>916.07</v>
      </c>
      <c r="AG95" s="7">
        <f>'米国株'!D273</f>
        <v>1314.85</v>
      </c>
      <c r="AH95" s="7">
        <f>'為替'!B404</f>
        <v>117.97</v>
      </c>
      <c r="AI95" s="7">
        <f>'為替'!M404</f>
        <v>115.66</v>
      </c>
      <c r="AJ95" s="7">
        <v>141.3</v>
      </c>
      <c r="AL95" t="str">
        <f t="shared" si="44"/>
        <v>02</v>
      </c>
      <c r="AM95">
        <f t="shared" si="45"/>
        <v>8</v>
      </c>
      <c r="AN95" s="7">
        <f t="shared" si="46"/>
        <v>69.48578941095312</v>
      </c>
      <c r="AO95" s="7">
        <f t="shared" si="47"/>
        <v>72.42103320181815</v>
      </c>
      <c r="AP95" s="7">
        <f t="shared" si="48"/>
        <v>76.32978723404256</v>
      </c>
      <c r="AQ95" s="7">
        <f t="shared" si="34"/>
        <v>79.57392793110543</v>
      </c>
      <c r="AR95" s="7">
        <f t="shared" si="35"/>
        <v>67.06173454074276</v>
      </c>
      <c r="AS95" s="7">
        <f t="shared" si="36"/>
        <v>47.42077302874784</v>
      </c>
      <c r="AT95" s="7">
        <f t="shared" si="37"/>
        <v>101.36621412613852</v>
      </c>
      <c r="AU95" s="7">
        <f t="shared" si="38"/>
        <v>106.98362778651374</v>
      </c>
      <c r="AV95" s="7">
        <f t="shared" si="39"/>
        <v>103.1763417305586</v>
      </c>
      <c r="AW95" s="7"/>
    </row>
    <row r="96" spans="13:49" ht="13.5">
      <c r="M96">
        <f t="shared" si="54"/>
        <v>2002</v>
      </c>
      <c r="N96">
        <f t="shared" si="55"/>
        <v>9</v>
      </c>
      <c r="O96" s="2">
        <f t="shared" si="40"/>
        <v>-0.3012593793218835</v>
      </c>
      <c r="P96" s="2">
        <f t="shared" si="41"/>
        <v>-0.2972918769326206</v>
      </c>
      <c r="Q96" s="2">
        <f t="shared" si="42"/>
        <v>-0.3562307483431584</v>
      </c>
      <c r="R96" s="2">
        <f t="shared" si="49"/>
        <v>0.45745417735870597</v>
      </c>
      <c r="S96" s="2">
        <f t="shared" si="50"/>
        <v>0.35627627894556224</v>
      </c>
      <c r="T96" s="2">
        <f t="shared" si="51"/>
        <v>0.6857345911711676</v>
      </c>
      <c r="U96" s="2">
        <f t="shared" si="52"/>
        <v>-0.07714333398992812</v>
      </c>
      <c r="V96" s="2">
        <f t="shared" si="52"/>
        <v>0.20153042503525187</v>
      </c>
      <c r="W96" s="2">
        <f t="shared" si="53"/>
        <v>0.04813882938419134</v>
      </c>
      <c r="X96" s="4">
        <f>'預金'!E117/100</f>
        <v>0.00039</v>
      </c>
      <c r="Z96" t="str">
        <f t="shared" si="43"/>
        <v>02</v>
      </c>
      <c r="AA96">
        <f t="shared" si="56"/>
        <v>9</v>
      </c>
      <c r="AB96" s="7">
        <f>'日本株'!C278</f>
        <v>9383.29</v>
      </c>
      <c r="AC96" s="7">
        <f>'日本株'!D278</f>
        <v>921.05</v>
      </c>
      <c r="AD96" s="7">
        <f>'日本株'!E278</f>
        <v>42.97</v>
      </c>
      <c r="AE96" s="7">
        <f>'米国株'!B274</f>
        <v>7591.93</v>
      </c>
      <c r="AF96" s="7">
        <f>'米国株'!C274</f>
        <v>815.28</v>
      </c>
      <c r="AG96" s="7">
        <f>'米国株'!D274</f>
        <v>1172.06</v>
      </c>
      <c r="AH96" s="7">
        <f>'為替'!B405</f>
        <v>121.79</v>
      </c>
      <c r="AI96" s="7">
        <f>'為替'!M405</f>
        <v>120.08</v>
      </c>
      <c r="AJ96" s="7">
        <v>140.4</v>
      </c>
      <c r="AL96" t="str">
        <f t="shared" si="44"/>
        <v>02</v>
      </c>
      <c r="AM96">
        <f t="shared" si="45"/>
        <v>9</v>
      </c>
      <c r="AN96" s="7">
        <f t="shared" si="46"/>
        <v>67.78095214016638</v>
      </c>
      <c r="AO96" s="7">
        <f t="shared" si="47"/>
        <v>70.83746721733847</v>
      </c>
      <c r="AP96" s="7">
        <f t="shared" si="48"/>
        <v>71.42619680851064</v>
      </c>
      <c r="AQ96" s="7">
        <f t="shared" si="34"/>
        <v>69.73159700790642</v>
      </c>
      <c r="AR96" s="7">
        <f t="shared" si="35"/>
        <v>59.68331124955161</v>
      </c>
      <c r="AS96" s="7">
        <f t="shared" si="36"/>
        <v>42.270974815434606</v>
      </c>
      <c r="AT96" s="7">
        <f t="shared" si="37"/>
        <v>104.64856504554048</v>
      </c>
      <c r="AU96" s="7">
        <f t="shared" si="38"/>
        <v>111.07205623901581</v>
      </c>
      <c r="AV96" s="7">
        <f t="shared" si="39"/>
        <v>102.51916757940856</v>
      </c>
      <c r="AW96" s="7"/>
    </row>
    <row r="97" spans="13:49" ht="13.5">
      <c r="M97">
        <f t="shared" si="54"/>
        <v>2002</v>
      </c>
      <c r="N97">
        <f t="shared" si="55"/>
        <v>10</v>
      </c>
      <c r="O97" s="2">
        <f t="shared" si="40"/>
        <v>-0.13203896763025613</v>
      </c>
      <c r="P97" s="2">
        <f t="shared" si="41"/>
        <v>-0.1773013417837518</v>
      </c>
      <c r="Q97" s="2">
        <f t="shared" si="42"/>
        <v>-0.16847494890571757</v>
      </c>
      <c r="R97" s="2">
        <f t="shared" si="49"/>
        <v>-0.1537421698563346</v>
      </c>
      <c r="S97" s="2">
        <f t="shared" si="50"/>
        <v>-0.12899254627334433</v>
      </c>
      <c r="T97" s="2">
        <f t="shared" si="51"/>
        <v>-0.026327473049062244</v>
      </c>
      <c r="U97" s="2">
        <f t="shared" si="52"/>
        <v>-0.10259178429933147</v>
      </c>
      <c r="V97" s="2">
        <f t="shared" si="52"/>
        <v>0.24253817432590563</v>
      </c>
      <c r="W97" s="2">
        <f t="shared" si="53"/>
        <v>0.023016143429891223</v>
      </c>
      <c r="X97" s="4">
        <f>'預金'!E118/100</f>
        <v>0.00039</v>
      </c>
      <c r="Z97" t="str">
        <f t="shared" si="43"/>
        <v>02</v>
      </c>
      <c r="AA97">
        <f t="shared" si="56"/>
        <v>10</v>
      </c>
      <c r="AB97" s="7">
        <f>'日本株'!C279</f>
        <v>8640.48</v>
      </c>
      <c r="AC97" s="7">
        <f>'日本株'!D279</f>
        <v>862.24</v>
      </c>
      <c r="AD97" s="7">
        <f>'日本株'!E279</f>
        <v>40.82</v>
      </c>
      <c r="AE97" s="7">
        <f>'米国株'!B275</f>
        <v>8397.03</v>
      </c>
      <c r="AF97" s="7">
        <f>'米国株'!C275</f>
        <v>885.76</v>
      </c>
      <c r="AG97" s="7">
        <f>'米国株'!D275</f>
        <v>1329.75</v>
      </c>
      <c r="AH97" s="7">
        <f>'為替'!B406</f>
        <v>122.48</v>
      </c>
      <c r="AI97" s="7">
        <f>'為替'!M406</f>
        <v>120.99</v>
      </c>
      <c r="AJ97" s="7">
        <v>141.98</v>
      </c>
      <c r="AL97" t="str">
        <f t="shared" si="44"/>
        <v>02</v>
      </c>
      <c r="AM97">
        <f t="shared" si="45"/>
        <v>10</v>
      </c>
      <c r="AN97" s="7">
        <f t="shared" si="46"/>
        <v>62.41520419256621</v>
      </c>
      <c r="AO97" s="7">
        <f t="shared" si="47"/>
        <v>66.31442129469401</v>
      </c>
      <c r="AP97" s="7">
        <f t="shared" si="48"/>
        <v>67.85239361702128</v>
      </c>
      <c r="AQ97" s="7">
        <f t="shared" si="34"/>
        <v>77.12641081033419</v>
      </c>
      <c r="AR97" s="7">
        <f t="shared" si="35"/>
        <v>64.84286352222898</v>
      </c>
      <c r="AS97" s="7">
        <f t="shared" si="36"/>
        <v>47.9581495493611</v>
      </c>
      <c r="AT97" s="7">
        <f t="shared" si="37"/>
        <v>105.24145042103454</v>
      </c>
      <c r="AU97" s="7">
        <f t="shared" si="38"/>
        <v>111.9137915086486</v>
      </c>
      <c r="AV97" s="7">
        <f t="shared" si="39"/>
        <v>103.67287331142754</v>
      </c>
      <c r="AW97" s="7"/>
    </row>
    <row r="98" spans="13:49" ht="13.5">
      <c r="M98">
        <f t="shared" si="54"/>
        <v>2002</v>
      </c>
      <c r="N98">
        <f t="shared" si="55"/>
        <v>11</v>
      </c>
      <c r="O98" s="2">
        <f t="shared" si="40"/>
        <v>-0.32178128162522157</v>
      </c>
      <c r="P98" s="2">
        <f t="shared" si="41"/>
        <v>-0.2925085141671898</v>
      </c>
      <c r="Q98" s="2">
        <f t="shared" si="42"/>
        <v>0.013229689257533872</v>
      </c>
      <c r="R98" s="2">
        <f t="shared" si="49"/>
        <v>-0.38091666503076727</v>
      </c>
      <c r="S98" s="2">
        <f t="shared" si="50"/>
        <v>-0.3486489014334594</v>
      </c>
      <c r="T98" s="2">
        <f t="shared" si="51"/>
        <v>-0.3307523327789843</v>
      </c>
      <c r="U98" s="2">
        <f t="shared" si="52"/>
        <v>-0.14463715908054897</v>
      </c>
      <c r="V98" s="2">
        <f t="shared" si="52"/>
        <v>0.19191182311633392</v>
      </c>
      <c r="W98" s="2">
        <f t="shared" si="53"/>
        <v>0.029875236937733307</v>
      </c>
      <c r="X98" s="4">
        <f>'預金'!E119/100</f>
        <v>0.00037</v>
      </c>
      <c r="Z98" t="str">
        <f t="shared" si="43"/>
        <v>02</v>
      </c>
      <c r="AA98">
        <f t="shared" si="56"/>
        <v>11</v>
      </c>
      <c r="AB98" s="7">
        <f>'日本株'!C280</f>
        <v>9215.56</v>
      </c>
      <c r="AC98" s="7">
        <f>'日本株'!D280</f>
        <v>892.71</v>
      </c>
      <c r="AD98" s="7">
        <f>'日本株'!E280</f>
        <v>39.5</v>
      </c>
      <c r="AE98" s="7">
        <f>'米国株'!B276</f>
        <v>8896.09</v>
      </c>
      <c r="AF98" s="7">
        <f>'米国株'!C276</f>
        <v>936.31</v>
      </c>
      <c r="AG98" s="7">
        <f>'米国株'!D276</f>
        <v>1478.78</v>
      </c>
      <c r="AH98" s="7">
        <f>'為替'!B407</f>
        <v>122.44</v>
      </c>
      <c r="AI98" s="7">
        <f>'為替'!M407</f>
        <v>121.47</v>
      </c>
      <c r="AJ98" s="7">
        <v>142.15</v>
      </c>
      <c r="AL98" t="str">
        <f t="shared" si="44"/>
        <v>02</v>
      </c>
      <c r="AM98">
        <f t="shared" si="45"/>
        <v>11</v>
      </c>
      <c r="AN98" s="7">
        <f t="shared" si="46"/>
        <v>66.56934095661879</v>
      </c>
      <c r="AO98" s="7">
        <f t="shared" si="47"/>
        <v>68.65785284142036</v>
      </c>
      <c r="AP98" s="7">
        <f t="shared" si="48"/>
        <v>65.65824468085107</v>
      </c>
      <c r="AQ98" s="7">
        <f t="shared" si="34"/>
        <v>81.71025850160186</v>
      </c>
      <c r="AR98" s="7">
        <f t="shared" si="35"/>
        <v>68.54342208329368</v>
      </c>
      <c r="AS98" s="7">
        <f t="shared" si="36"/>
        <v>53.332996721642566</v>
      </c>
      <c r="AT98" s="7">
        <f t="shared" si="37"/>
        <v>105.20708025433922</v>
      </c>
      <c r="AU98" s="7">
        <f t="shared" si="38"/>
        <v>112.35778373878458</v>
      </c>
      <c r="AV98" s="7">
        <f t="shared" si="39"/>
        <v>103.79700620664478</v>
      </c>
      <c r="AW98" s="7"/>
    </row>
    <row r="99" spans="13:49" ht="13.5">
      <c r="M99">
        <f t="shared" si="54"/>
        <v>2002</v>
      </c>
      <c r="N99">
        <f t="shared" si="55"/>
        <v>12</v>
      </c>
      <c r="O99" s="2">
        <f t="shared" si="40"/>
        <v>-0.25408846615666436</v>
      </c>
      <c r="P99" s="2">
        <f t="shared" si="41"/>
        <v>-0.23757510514659408</v>
      </c>
      <c r="Q99" s="2">
        <f t="shared" si="42"/>
        <v>0.06056505050804217</v>
      </c>
      <c r="R99" s="2">
        <f t="shared" si="49"/>
        <v>-0.15735146848105597</v>
      </c>
      <c r="S99" s="2">
        <f t="shared" si="50"/>
        <v>-0.13627241472084328</v>
      </c>
      <c r="T99" s="2">
        <f t="shared" si="51"/>
        <v>0.017060398138148303</v>
      </c>
      <c r="U99" s="2">
        <f t="shared" si="52"/>
        <v>-0.011676758825352906</v>
      </c>
      <c r="V99" s="2">
        <f t="shared" si="52"/>
        <v>0.1774356368133001</v>
      </c>
      <c r="W99" s="2">
        <f t="shared" si="53"/>
        <v>0.028455823100653088</v>
      </c>
      <c r="X99" s="4">
        <f>'預金'!E120/100</f>
        <v>0.00037</v>
      </c>
      <c r="Z99" t="str">
        <f t="shared" si="43"/>
        <v>02</v>
      </c>
      <c r="AA99">
        <f t="shared" si="56"/>
        <v>12</v>
      </c>
      <c r="AB99" s="7">
        <f>'日本株'!C281</f>
        <v>8578.95</v>
      </c>
      <c r="AC99" s="7">
        <f>'日本株'!D281</f>
        <v>843.29</v>
      </c>
      <c r="AD99" s="7">
        <f>'日本株'!E281</f>
        <v>38.49</v>
      </c>
      <c r="AE99" s="7">
        <f>'米国株'!B277</f>
        <v>8341.63</v>
      </c>
      <c r="AF99" s="7">
        <f>'米国株'!C277</f>
        <v>879.82</v>
      </c>
      <c r="AG99" s="7">
        <f>'米国株'!D277</f>
        <v>1335.51</v>
      </c>
      <c r="AH99" s="7">
        <f>'為替'!B408</f>
        <v>119.37</v>
      </c>
      <c r="AI99" s="7">
        <f>'為替'!M408</f>
        <v>125.72</v>
      </c>
      <c r="AJ99" s="7">
        <v>142.06</v>
      </c>
      <c r="AL99" t="str">
        <f t="shared" si="44"/>
        <v>02</v>
      </c>
      <c r="AM99">
        <f t="shared" si="45"/>
        <v>12</v>
      </c>
      <c r="AN99" s="7">
        <f t="shared" si="46"/>
        <v>61.970737274759735</v>
      </c>
      <c r="AO99" s="7">
        <f t="shared" si="47"/>
        <v>64.8569868407897</v>
      </c>
      <c r="AP99" s="7">
        <f t="shared" si="48"/>
        <v>63.979388297872354</v>
      </c>
      <c r="AQ99" s="7">
        <f t="shared" si="34"/>
        <v>76.61756385386354</v>
      </c>
      <c r="AR99" s="7">
        <f t="shared" si="35"/>
        <v>64.40802043908903</v>
      </c>
      <c r="AS99" s="7">
        <f t="shared" si="36"/>
        <v>48.165887049947166</v>
      </c>
      <c r="AT99" s="7">
        <f t="shared" si="37"/>
        <v>102.56916996047431</v>
      </c>
      <c r="AU99" s="7">
        <f t="shared" si="38"/>
        <v>116.2889649431135</v>
      </c>
      <c r="AV99" s="7">
        <f t="shared" si="39"/>
        <v>103.73128879152978</v>
      </c>
      <c r="AW99" s="7"/>
    </row>
    <row r="100" spans="13:49" ht="13.5">
      <c r="M100">
        <f t="shared" si="54"/>
        <v>2003</v>
      </c>
      <c r="N100">
        <f t="shared" si="55"/>
        <v>1</v>
      </c>
      <c r="O100" s="2">
        <f t="shared" si="40"/>
        <v>-0.22248216718088953</v>
      </c>
      <c r="P100" s="2">
        <f t="shared" si="41"/>
        <v>-0.11463872475823234</v>
      </c>
      <c r="Q100" s="2">
        <f t="shared" si="42"/>
        <v>0.5523476696333975</v>
      </c>
      <c r="R100" s="2">
        <f t="shared" si="49"/>
        <v>0.22912577698842562</v>
      </c>
      <c r="S100" s="2">
        <f t="shared" si="50"/>
        <v>0.3183771126702397</v>
      </c>
      <c r="T100" s="2">
        <f t="shared" si="51"/>
        <v>0.5102164651708747</v>
      </c>
      <c r="U100" s="2">
        <f t="shared" si="52"/>
        <v>0.008414982883587774</v>
      </c>
      <c r="V100" s="2">
        <f t="shared" si="52"/>
        <v>0.2004605921854894</v>
      </c>
      <c r="W100" s="2">
        <f t="shared" si="53"/>
        <v>0.022884470661673983</v>
      </c>
      <c r="X100" s="4">
        <f>'預金'!E121/100</f>
        <v>0.0004</v>
      </c>
      <c r="Z100" t="str">
        <f t="shared" si="43"/>
        <v>03</v>
      </c>
      <c r="AA100">
        <f t="shared" si="56"/>
        <v>1</v>
      </c>
      <c r="AB100" s="7">
        <f>'日本株'!C282</f>
        <v>8339.94</v>
      </c>
      <c r="AC100" s="7">
        <f>'日本株'!D282</f>
        <v>821.18</v>
      </c>
      <c r="AD100" s="7">
        <f>'日本株'!E282</f>
        <v>38.98</v>
      </c>
      <c r="AE100" s="7">
        <f>'米国株'!B278</f>
        <v>8053.81</v>
      </c>
      <c r="AF100" s="7">
        <f>'米国株'!C278</f>
        <v>855.7</v>
      </c>
      <c r="AG100" s="7">
        <f>'米国株'!D278</f>
        <v>1320.91</v>
      </c>
      <c r="AH100" s="7">
        <f>'為替'!B409</f>
        <v>119.21</v>
      </c>
      <c r="AI100" s="7">
        <f>'為替'!M409</f>
        <v>127.74</v>
      </c>
      <c r="AJ100" s="7">
        <v>142.79</v>
      </c>
      <c r="AL100" t="str">
        <f t="shared" si="44"/>
        <v>03</v>
      </c>
      <c r="AM100">
        <f t="shared" si="45"/>
        <v>1</v>
      </c>
      <c r="AN100" s="7">
        <f t="shared" si="46"/>
        <v>60.24422926200289</v>
      </c>
      <c r="AO100" s="7">
        <f t="shared" si="47"/>
        <v>63.156518462118235</v>
      </c>
      <c r="AP100" s="7">
        <f t="shared" si="48"/>
        <v>64.7938829787234</v>
      </c>
      <c r="AQ100" s="7">
        <f t="shared" si="34"/>
        <v>73.97394777062574</v>
      </c>
      <c r="AR100" s="7">
        <f t="shared" si="35"/>
        <v>62.64229398027833</v>
      </c>
      <c r="AS100" s="7">
        <f t="shared" si="36"/>
        <v>47.63933019082277</v>
      </c>
      <c r="AT100" s="7">
        <f t="shared" si="37"/>
        <v>102.43168929369307</v>
      </c>
      <c r="AU100" s="7">
        <f t="shared" si="38"/>
        <v>118.1574322449357</v>
      </c>
      <c r="AV100" s="7">
        <f t="shared" si="39"/>
        <v>104.26433004746258</v>
      </c>
      <c r="AW100" s="7"/>
    </row>
    <row r="101" spans="13:49" ht="13.5">
      <c r="M101">
        <f t="shared" si="54"/>
        <v>2003</v>
      </c>
      <c r="N101">
        <f t="shared" si="55"/>
        <v>2</v>
      </c>
      <c r="O101" s="2">
        <f t="shared" si="40"/>
        <v>0.029726535830172818</v>
      </c>
      <c r="P101" s="2">
        <f t="shared" si="41"/>
        <v>0.09595127230122835</v>
      </c>
      <c r="Q101" s="2">
        <f t="shared" si="42"/>
        <v>0.8042199984067557</v>
      </c>
      <c r="R101" s="2">
        <f t="shared" si="49"/>
        <v>0.5822617614237455</v>
      </c>
      <c r="S101" s="2">
        <f t="shared" si="50"/>
        <v>0.7221673057322031</v>
      </c>
      <c r="T101" s="2">
        <f t="shared" si="51"/>
        <v>1.026900571159774</v>
      </c>
      <c r="U101" s="2">
        <f t="shared" si="52"/>
        <v>0.030230631347258008</v>
      </c>
      <c r="V101" s="2">
        <f t="shared" si="52"/>
        <v>0.44897389654511666</v>
      </c>
      <c r="W101" s="2">
        <f t="shared" si="53"/>
        <v>0.04544737275084798</v>
      </c>
      <c r="X101" s="4">
        <f>'預金'!E122/100</f>
        <v>0.00037</v>
      </c>
      <c r="Z101" t="str">
        <f t="shared" si="43"/>
        <v>03</v>
      </c>
      <c r="AA101">
        <f t="shared" si="56"/>
        <v>2</v>
      </c>
      <c r="AB101" s="7">
        <f>'日本株'!C283</f>
        <v>8363.04</v>
      </c>
      <c r="AC101" s="7">
        <f>'日本株'!D283</f>
        <v>818.73</v>
      </c>
      <c r="AD101" s="7">
        <f>'日本株'!E283</f>
        <v>39.63</v>
      </c>
      <c r="AE101" s="7">
        <f>'米国株'!B279</f>
        <v>7891.08</v>
      </c>
      <c r="AF101" s="7">
        <f>'米国株'!C279</f>
        <v>841.15</v>
      </c>
      <c r="AG101" s="7">
        <f>'米国株'!D279</f>
        <v>1337.52</v>
      </c>
      <c r="AH101" s="7">
        <f>'為替'!B410</f>
        <v>117.75</v>
      </c>
      <c r="AI101" s="7">
        <f>'為替'!M410</f>
        <v>126.92</v>
      </c>
      <c r="AJ101" s="7">
        <v>143.2</v>
      </c>
      <c r="AL101" t="str">
        <f t="shared" si="44"/>
        <v>03</v>
      </c>
      <c r="AM101">
        <f t="shared" si="45"/>
        <v>2</v>
      </c>
      <c r="AN101" s="7">
        <f t="shared" si="46"/>
        <v>60.411093975172555</v>
      </c>
      <c r="AO101" s="7">
        <f t="shared" si="47"/>
        <v>62.968090260953836</v>
      </c>
      <c r="AP101" s="7">
        <f t="shared" si="48"/>
        <v>65.87433510638299</v>
      </c>
      <c r="AQ101" s="7">
        <f t="shared" si="34"/>
        <v>72.47927872321665</v>
      </c>
      <c r="AR101" s="7">
        <f t="shared" si="35"/>
        <v>61.57714804430421</v>
      </c>
      <c r="AS101" s="7">
        <f t="shared" si="36"/>
        <v>48.238378781922506</v>
      </c>
      <c r="AT101" s="7">
        <f t="shared" si="37"/>
        <v>101.1771782093143</v>
      </c>
      <c r="AU101" s="7">
        <f t="shared" si="38"/>
        <v>117.39894551845342</v>
      </c>
      <c r="AV101" s="7">
        <f t="shared" si="39"/>
        <v>104.56370938298649</v>
      </c>
      <c r="AW101" s="7"/>
    </row>
    <row r="102" spans="13:49" ht="13.5">
      <c r="M102">
        <f t="shared" si="54"/>
        <v>2003</v>
      </c>
      <c r="N102">
        <f t="shared" si="55"/>
        <v>3</v>
      </c>
      <c r="O102" s="2">
        <f t="shared" si="40"/>
        <v>0.6846683837313101</v>
      </c>
      <c r="P102" s="2">
        <f t="shared" si="41"/>
        <v>0.7277957069190697</v>
      </c>
      <c r="Q102" s="2">
        <f t="shared" si="42"/>
        <v>1.9660976964104977</v>
      </c>
      <c r="R102" s="2">
        <f t="shared" si="49"/>
        <v>0.5977441501725831</v>
      </c>
      <c r="S102" s="2">
        <f t="shared" si="50"/>
        <v>0.7425099365752048</v>
      </c>
      <c r="T102" s="2">
        <f t="shared" si="51"/>
        <v>1.1435058582367539</v>
      </c>
      <c r="U102" s="2">
        <f t="shared" si="52"/>
        <v>0.027158530516078194</v>
      </c>
      <c r="V102" s="2">
        <f t="shared" si="52"/>
        <v>0.2276439167812978</v>
      </c>
      <c r="W102" s="2">
        <f t="shared" si="53"/>
        <v>-0.04128541797842267</v>
      </c>
      <c r="X102" s="4">
        <f>'預金'!E123/100</f>
        <v>0.00037</v>
      </c>
      <c r="Z102" t="str">
        <f t="shared" si="43"/>
        <v>03</v>
      </c>
      <c r="AA102">
        <f t="shared" si="56"/>
        <v>3</v>
      </c>
      <c r="AB102" s="7">
        <f>'日本株'!C284</f>
        <v>7972.71</v>
      </c>
      <c r="AC102" s="7">
        <f>'日本株'!D284</f>
        <v>788</v>
      </c>
      <c r="AD102" s="7">
        <f>'日本株'!E284</f>
        <v>39.06</v>
      </c>
      <c r="AE102" s="7">
        <f>'米国株'!B280</f>
        <v>7992.13</v>
      </c>
      <c r="AF102" s="7">
        <f>'米国株'!C280</f>
        <v>848.18</v>
      </c>
      <c r="AG102" s="7">
        <f>'米国株'!D280</f>
        <v>1341.17</v>
      </c>
      <c r="AH102" s="7">
        <f>'為替'!B411</f>
        <v>119.02</v>
      </c>
      <c r="AI102" s="7">
        <f>'為替'!M411</f>
        <v>130.96</v>
      </c>
      <c r="AJ102" s="7">
        <v>143.06</v>
      </c>
      <c r="AL102" t="str">
        <f t="shared" si="44"/>
        <v>03</v>
      </c>
      <c r="AM102">
        <f t="shared" si="45"/>
        <v>3</v>
      </c>
      <c r="AN102" s="7">
        <f t="shared" si="46"/>
        <v>57.59151373744452</v>
      </c>
      <c r="AO102" s="7">
        <f t="shared" si="47"/>
        <v>60.60466225206309</v>
      </c>
      <c r="AP102" s="7">
        <f t="shared" si="48"/>
        <v>64.92686170212767</v>
      </c>
      <c r="AQ102" s="7">
        <f t="shared" si="34"/>
        <v>73.4074192458043</v>
      </c>
      <c r="AR102" s="7">
        <f t="shared" si="35"/>
        <v>62.09178556525941</v>
      </c>
      <c r="AS102" s="7">
        <f t="shared" si="36"/>
        <v>48.37001799670361</v>
      </c>
      <c r="AT102" s="7">
        <f t="shared" si="37"/>
        <v>102.26843100189036</v>
      </c>
      <c r="AU102" s="7">
        <f t="shared" si="38"/>
        <v>121.13588012209786</v>
      </c>
      <c r="AV102" s="7">
        <f t="shared" si="39"/>
        <v>104.4614822928076</v>
      </c>
      <c r="AW102" s="7"/>
    </row>
    <row r="103" spans="13:49" ht="13.5">
      <c r="M103">
        <f t="shared" si="54"/>
        <v>2003</v>
      </c>
      <c r="N103">
        <f t="shared" si="55"/>
        <v>4</v>
      </c>
      <c r="O103" s="2">
        <f t="shared" si="40"/>
        <v>1.2235797334053187</v>
      </c>
      <c r="P103" s="2">
        <f t="shared" si="41"/>
        <v>0.9343196644381522</v>
      </c>
      <c r="Q103" s="2">
        <f t="shared" si="42"/>
        <v>1.3813677069479549</v>
      </c>
      <c r="R103" s="2">
        <f t="shared" si="49"/>
        <v>0.40578857296905</v>
      </c>
      <c r="S103" s="2">
        <f t="shared" si="50"/>
        <v>0.36068900382085345</v>
      </c>
      <c r="T103" s="2">
        <f t="shared" si="51"/>
        <v>0.9709963884204622</v>
      </c>
      <c r="U103" s="2">
        <f t="shared" si="52"/>
        <v>0.021942889443089086</v>
      </c>
      <c r="V103" s="2">
        <f t="shared" si="52"/>
        <v>0.035463212087105234</v>
      </c>
      <c r="W103" s="2">
        <f t="shared" si="53"/>
        <v>-0.047862651951595114</v>
      </c>
      <c r="X103" s="4">
        <f>'預金'!E124/100</f>
        <v>0.00027</v>
      </c>
      <c r="Z103" t="str">
        <f t="shared" si="43"/>
        <v>03</v>
      </c>
      <c r="AA103">
        <f t="shared" si="56"/>
        <v>4</v>
      </c>
      <c r="AB103" s="7">
        <f>'日本株'!C285</f>
        <v>7831.42</v>
      </c>
      <c r="AC103" s="7">
        <f>'日本株'!D285</f>
        <v>796.56</v>
      </c>
      <c r="AD103" s="7">
        <f>'日本株'!E285</f>
        <v>43.51</v>
      </c>
      <c r="AE103" s="7">
        <f>'米国株'!B281</f>
        <v>8480.09</v>
      </c>
      <c r="AF103" s="7">
        <f>'米国株'!C281</f>
        <v>916.92</v>
      </c>
      <c r="AG103" s="7">
        <f>'米国株'!D281</f>
        <v>1464.31</v>
      </c>
      <c r="AH103" s="7">
        <f>'為替'!B412</f>
        <v>119.46</v>
      </c>
      <c r="AI103" s="7">
        <f>'為替'!M412</f>
        <v>133.71</v>
      </c>
      <c r="AJ103" s="7">
        <v>143.6</v>
      </c>
      <c r="AL103" t="str">
        <f t="shared" si="44"/>
        <v>03</v>
      </c>
      <c r="AM103">
        <f t="shared" si="45"/>
        <v>4</v>
      </c>
      <c r="AN103" s="7">
        <f t="shared" si="46"/>
        <v>56.57089402645998</v>
      </c>
      <c r="AO103" s="7">
        <f t="shared" si="47"/>
        <v>61.26300731409058</v>
      </c>
      <c r="AP103" s="7">
        <f t="shared" si="48"/>
        <v>72.32380319148936</v>
      </c>
      <c r="AQ103" s="7">
        <f t="shared" si="34"/>
        <v>77.88931384651559</v>
      </c>
      <c r="AR103" s="7">
        <f t="shared" si="35"/>
        <v>67.12395956105738</v>
      </c>
      <c r="AS103" s="7">
        <f t="shared" si="36"/>
        <v>52.811128382496676</v>
      </c>
      <c r="AT103" s="7">
        <f t="shared" si="37"/>
        <v>102.64650283553875</v>
      </c>
      <c r="AU103" s="7">
        <f t="shared" si="38"/>
        <v>123.67958560725188</v>
      </c>
      <c r="AV103" s="7">
        <f t="shared" si="39"/>
        <v>104.85578678349763</v>
      </c>
      <c r="AW103" s="7"/>
    </row>
    <row r="104" spans="13:49" ht="13.5">
      <c r="M104">
        <f t="shared" si="54"/>
        <v>2003</v>
      </c>
      <c r="N104">
        <f t="shared" si="55"/>
        <v>5</v>
      </c>
      <c r="O104" s="2">
        <f t="shared" si="40"/>
        <v>1.2724789655277013</v>
      </c>
      <c r="P104" s="2">
        <f t="shared" si="41"/>
        <v>1.0470769179235293</v>
      </c>
      <c r="Q104" s="2">
        <f t="shared" si="42"/>
        <v>1.3736592952355697</v>
      </c>
      <c r="R104" s="2">
        <f t="shared" si="49"/>
        <v>0.28117505051310365</v>
      </c>
      <c r="S104" s="2">
        <f t="shared" si="50"/>
        <v>0.1975405418309566</v>
      </c>
      <c r="T104" s="2">
        <f t="shared" si="51"/>
        <v>0.6561991473700959</v>
      </c>
      <c r="U104" s="2">
        <f t="shared" si="52"/>
        <v>-0.04962620786064109</v>
      </c>
      <c r="V104" s="2">
        <f t="shared" si="52"/>
        <v>-0.2728098796584998</v>
      </c>
      <c r="W104" s="2">
        <f t="shared" si="53"/>
        <v>-0.18927664636784503</v>
      </c>
      <c r="X104" s="4">
        <f>'預金'!E125/100</f>
        <v>0.00031</v>
      </c>
      <c r="Z104" t="str">
        <f t="shared" si="43"/>
        <v>03</v>
      </c>
      <c r="AA104">
        <f t="shared" si="56"/>
        <v>5</v>
      </c>
      <c r="AB104" s="7">
        <f>'日本株'!C286</f>
        <v>8424.51</v>
      </c>
      <c r="AC104" s="7">
        <f>'日本株'!D286</f>
        <v>837.7</v>
      </c>
      <c r="AD104" s="7">
        <f>'日本株'!E286</f>
        <v>45.93</v>
      </c>
      <c r="AE104" s="7">
        <f>'米国株'!B282</f>
        <v>8850.26</v>
      </c>
      <c r="AF104" s="7">
        <f>'米国株'!C282</f>
        <v>963.59</v>
      </c>
      <c r="AG104" s="7">
        <f>'米国株'!D282</f>
        <v>1595.91</v>
      </c>
      <c r="AH104" s="7">
        <f>'為替'!B413</f>
        <v>118.63</v>
      </c>
      <c r="AI104" s="7">
        <f>'為替'!M413</f>
        <v>139.25</v>
      </c>
      <c r="AJ104" s="7">
        <v>144.8</v>
      </c>
      <c r="AL104" t="str">
        <f t="shared" si="44"/>
        <v>03</v>
      </c>
      <c r="AM104">
        <f t="shared" si="45"/>
        <v>5</v>
      </c>
      <c r="AN104" s="7">
        <f t="shared" si="46"/>
        <v>60.85512747813965</v>
      </c>
      <c r="AO104" s="7">
        <f t="shared" si="47"/>
        <v>64.42706290425541</v>
      </c>
      <c r="AP104" s="7">
        <f t="shared" si="48"/>
        <v>76.34640957446808</v>
      </c>
      <c r="AQ104" s="7">
        <f t="shared" si="34"/>
        <v>81.28931164212445</v>
      </c>
      <c r="AR104" s="7">
        <f t="shared" si="35"/>
        <v>70.54047920586233</v>
      </c>
      <c r="AS104" s="7">
        <f t="shared" si="36"/>
        <v>57.55735322227552</v>
      </c>
      <c r="AT104" s="7">
        <f t="shared" si="37"/>
        <v>101.9333218766111</v>
      </c>
      <c r="AU104" s="7">
        <f t="shared" si="38"/>
        <v>128.8039959300712</v>
      </c>
      <c r="AV104" s="7">
        <f t="shared" si="39"/>
        <v>105.73201898503103</v>
      </c>
      <c r="AW104" s="7"/>
    </row>
    <row r="105" spans="13:49" ht="13.5">
      <c r="M105">
        <f t="shared" si="54"/>
        <v>2003</v>
      </c>
      <c r="N105">
        <f t="shared" si="55"/>
        <v>6</v>
      </c>
      <c r="O105" s="2">
        <f t="shared" si="40"/>
        <v>0.6021523146369401</v>
      </c>
      <c r="P105" s="2">
        <f t="shared" si="41"/>
        <v>0.6171804578329565</v>
      </c>
      <c r="Q105" s="2">
        <f t="shared" si="42"/>
        <v>1.7549508233008138</v>
      </c>
      <c r="R105" s="2">
        <f t="shared" si="49"/>
        <v>0.13529706927350116</v>
      </c>
      <c r="S105" s="2">
        <f t="shared" si="50"/>
        <v>0.09108266160599165</v>
      </c>
      <c r="T105" s="2">
        <f t="shared" si="51"/>
        <v>0.4702117378213062</v>
      </c>
      <c r="U105" s="2">
        <f t="shared" si="52"/>
        <v>-0.2772012359543483</v>
      </c>
      <c r="V105" s="2">
        <f t="shared" si="52"/>
        <v>-0.21994973716824573</v>
      </c>
      <c r="W105" s="2">
        <f t="shared" si="53"/>
        <v>-0.12326886120428349</v>
      </c>
      <c r="X105" s="4">
        <f>'預金'!E126/100</f>
        <v>0.0004</v>
      </c>
      <c r="Z105" t="str">
        <f t="shared" si="43"/>
        <v>03</v>
      </c>
      <c r="AA105">
        <f t="shared" si="56"/>
        <v>6</v>
      </c>
      <c r="AB105" s="7">
        <f>'日本株'!C287</f>
        <v>9083.11</v>
      </c>
      <c r="AC105" s="7">
        <f>'日本株'!D287</f>
        <v>903.44</v>
      </c>
      <c r="AD105" s="7">
        <f>'日本株'!E287</f>
        <v>51.26</v>
      </c>
      <c r="AE105" s="7">
        <f>'米国株'!B283</f>
        <v>8985.44</v>
      </c>
      <c r="AF105" s="7">
        <f>'米国株'!C283</f>
        <v>974.5</v>
      </c>
      <c r="AG105" s="7">
        <f>'米国株'!D283</f>
        <v>1622.8</v>
      </c>
      <c r="AH105" s="7">
        <f>'為替'!B414</f>
        <v>119.82</v>
      </c>
      <c r="AI105" s="7">
        <f>'為替'!M414</f>
        <v>137.85</v>
      </c>
      <c r="AJ105" s="7">
        <v>141.56</v>
      </c>
      <c r="AL105" t="str">
        <f t="shared" si="44"/>
        <v>03</v>
      </c>
      <c r="AM105">
        <f t="shared" si="45"/>
        <v>6</v>
      </c>
      <c r="AN105" s="7">
        <f t="shared" si="46"/>
        <v>65.61257769863946</v>
      </c>
      <c r="AO105" s="7">
        <f t="shared" si="47"/>
        <v>69.48309145305062</v>
      </c>
      <c r="AP105" s="7">
        <f t="shared" si="48"/>
        <v>85.2061170212766</v>
      </c>
      <c r="AQ105" s="7">
        <f t="shared" si="34"/>
        <v>82.53093495576522</v>
      </c>
      <c r="AR105" s="7">
        <f t="shared" si="35"/>
        <v>71.33915564307728</v>
      </c>
      <c r="AS105" s="7">
        <f t="shared" si="36"/>
        <v>58.52715554706012</v>
      </c>
      <c r="AT105" s="7">
        <f t="shared" si="37"/>
        <v>102.95583433579654</v>
      </c>
      <c r="AU105" s="7">
        <f t="shared" si="38"/>
        <v>127.50901859217463</v>
      </c>
      <c r="AV105" s="7">
        <f t="shared" si="39"/>
        <v>103.36619204089084</v>
      </c>
      <c r="AW105" s="7"/>
    </row>
    <row r="106" spans="13:49" ht="13.5">
      <c r="M106">
        <f t="shared" si="54"/>
        <v>2003</v>
      </c>
      <c r="N106">
        <f t="shared" si="55"/>
        <v>7</v>
      </c>
      <c r="O106" s="2">
        <f t="shared" si="40"/>
        <v>0.4865292316582486</v>
      </c>
      <c r="P106" s="2">
        <f t="shared" si="41"/>
        <v>0.5217191572037041</v>
      </c>
      <c r="Q106" s="2">
        <f t="shared" si="42"/>
        <v>2.6308254154075223</v>
      </c>
      <c r="R106" s="2">
        <f t="shared" si="49"/>
        <v>0.2693487839110913</v>
      </c>
      <c r="S106" s="2">
        <f t="shared" si="50"/>
        <v>0.26720478580825735</v>
      </c>
      <c r="T106" s="2">
        <f t="shared" si="51"/>
        <v>0.5381523744686676</v>
      </c>
      <c r="U106" s="2">
        <f t="shared" si="52"/>
        <v>-0.3219996119255527</v>
      </c>
      <c r="V106" s="2">
        <f t="shared" si="52"/>
        <v>-0.2321561487997994</v>
      </c>
      <c r="W106" s="2">
        <f t="shared" si="53"/>
        <v>-0.13092425616167025</v>
      </c>
      <c r="X106" s="4">
        <f>'預金'!E127/100</f>
        <v>0.00052</v>
      </c>
      <c r="Z106" t="str">
        <f t="shared" si="43"/>
        <v>03</v>
      </c>
      <c r="AA106">
        <f t="shared" si="56"/>
        <v>7</v>
      </c>
      <c r="AB106" s="7">
        <f>'日本株'!C288</f>
        <v>9563.21</v>
      </c>
      <c r="AC106" s="7">
        <f>'日本株'!D288</f>
        <v>939.4</v>
      </c>
      <c r="AD106" s="7">
        <f>'日本株'!E288</f>
        <v>54.05</v>
      </c>
      <c r="AE106" s="7">
        <f>'米国株'!B284</f>
        <v>9233.8</v>
      </c>
      <c r="AF106" s="7">
        <f>'米国株'!C284</f>
        <v>990.31</v>
      </c>
      <c r="AG106" s="7">
        <f>'米国株'!D284</f>
        <v>1735.02</v>
      </c>
      <c r="AH106" s="7">
        <f>'為替'!B415</f>
        <v>120.11</v>
      </c>
      <c r="AI106" s="7">
        <f>'為替'!M415</f>
        <v>134.88</v>
      </c>
      <c r="AJ106" s="7">
        <v>141.85</v>
      </c>
      <c r="AL106" t="str">
        <f t="shared" si="44"/>
        <v>03</v>
      </c>
      <c r="AM106">
        <f t="shared" si="45"/>
        <v>7</v>
      </c>
      <c r="AN106" s="7">
        <f t="shared" si="46"/>
        <v>69.08061877191905</v>
      </c>
      <c r="AO106" s="7">
        <f t="shared" si="47"/>
        <v>72.24875598932496</v>
      </c>
      <c r="AP106" s="7">
        <f t="shared" si="48"/>
        <v>89.84375</v>
      </c>
      <c r="AQ106" s="7">
        <f t="shared" si="34"/>
        <v>84.81211239455662</v>
      </c>
      <c r="AR106" s="7">
        <f t="shared" si="35"/>
        <v>72.49654102092956</v>
      </c>
      <c r="AS106" s="7">
        <f t="shared" si="36"/>
        <v>62.574430254658765</v>
      </c>
      <c r="AT106" s="7">
        <f t="shared" si="37"/>
        <v>103.20501804433752</v>
      </c>
      <c r="AU106" s="7">
        <f t="shared" si="38"/>
        <v>124.7618166682083</v>
      </c>
      <c r="AV106" s="7">
        <f t="shared" si="39"/>
        <v>103.57794815626143</v>
      </c>
      <c r="AW106" s="7"/>
    </row>
    <row r="107" spans="13:49" ht="13.5">
      <c r="M107">
        <f t="shared" si="54"/>
        <v>2003</v>
      </c>
      <c r="N107">
        <f t="shared" si="55"/>
        <v>8</v>
      </c>
      <c r="O107" s="2">
        <f t="shared" si="40"/>
        <v>-0.09070446495050466</v>
      </c>
      <c r="P107" s="2">
        <f t="shared" si="41"/>
        <v>-0.00899138914363129</v>
      </c>
      <c r="Q107" s="2">
        <f t="shared" si="42"/>
        <v>0.9420307082335948</v>
      </c>
      <c r="R107" s="2">
        <f t="shared" si="49"/>
        <v>0.16509069191894943</v>
      </c>
      <c r="S107" s="2">
        <f t="shared" si="50"/>
        <v>0.21453956365222426</v>
      </c>
      <c r="T107" s="2">
        <f t="shared" si="51"/>
        <v>0.37438552094990185</v>
      </c>
      <c r="U107" s="2">
        <f t="shared" si="52"/>
        <v>-0.2406470139670891</v>
      </c>
      <c r="V107" s="2">
        <f t="shared" si="52"/>
        <v>0.08865813755919416</v>
      </c>
      <c r="W107" s="2">
        <f t="shared" si="53"/>
        <v>0.03240990540338706</v>
      </c>
      <c r="X107" s="4">
        <f>'預金'!E128/100</f>
        <v>0.00035999999999999997</v>
      </c>
      <c r="Z107" t="str">
        <f t="shared" si="43"/>
        <v>03</v>
      </c>
      <c r="AA107">
        <f t="shared" si="56"/>
        <v>8</v>
      </c>
      <c r="AB107" s="7">
        <f>'日本株'!C289</f>
        <v>10343.55</v>
      </c>
      <c r="AC107" s="7">
        <f>'日本株'!D289</f>
        <v>1002.01</v>
      </c>
      <c r="AD107" s="7">
        <f>'日本株'!E289</f>
        <v>57.01</v>
      </c>
      <c r="AE107" s="7">
        <f>'米国株'!B285</f>
        <v>9415.82</v>
      </c>
      <c r="AF107" s="7">
        <f>'米国株'!C285</f>
        <v>1008.01</v>
      </c>
      <c r="AG107" s="7">
        <f>'米国株'!D285</f>
        <v>1810.45</v>
      </c>
      <c r="AH107" s="7">
        <f>'為替'!B416</f>
        <v>117.13</v>
      </c>
      <c r="AI107" s="7">
        <f>'為替'!M416</f>
        <v>128.59</v>
      </c>
      <c r="AJ107" s="7">
        <v>137.4</v>
      </c>
      <c r="AL107" t="str">
        <f t="shared" si="44"/>
        <v>03</v>
      </c>
      <c r="AM107">
        <f t="shared" si="45"/>
        <v>8</v>
      </c>
      <c r="AN107" s="7">
        <f t="shared" si="46"/>
        <v>74.71746770156498</v>
      </c>
      <c r="AO107" s="7">
        <f t="shared" si="47"/>
        <v>77.06405789744892</v>
      </c>
      <c r="AP107" s="7">
        <f t="shared" si="48"/>
        <v>94.76396276595744</v>
      </c>
      <c r="AQ107" s="7">
        <f t="shared" si="34"/>
        <v>86.48395938041912</v>
      </c>
      <c r="AR107" s="7">
        <f t="shared" si="35"/>
        <v>73.79228556159912</v>
      </c>
      <c r="AS107" s="7">
        <f t="shared" si="36"/>
        <v>65.29485380834052</v>
      </c>
      <c r="AT107" s="7">
        <f t="shared" si="37"/>
        <v>100.64444062553703</v>
      </c>
      <c r="AU107" s="7">
        <f t="shared" si="38"/>
        <v>118.94366848580151</v>
      </c>
      <c r="AV107" s="7">
        <f t="shared" si="39"/>
        <v>100.32858707557504</v>
      </c>
      <c r="AW107" s="7"/>
    </row>
    <row r="108" spans="13:49" ht="13.5">
      <c r="M108">
        <f t="shared" si="54"/>
        <v>2003</v>
      </c>
      <c r="N108">
        <f t="shared" si="55"/>
        <v>9</v>
      </c>
      <c r="O108" s="2">
        <f t="shared" si="40"/>
        <v>0.1915061836030163</v>
      </c>
      <c r="P108" s="2">
        <f t="shared" si="41"/>
        <v>0.10136264958616525</v>
      </c>
      <c r="Q108" s="2">
        <f t="shared" si="42"/>
        <v>0.09205415000223494</v>
      </c>
      <c r="R108" s="2">
        <f t="shared" si="49"/>
        <v>0.6138002492025876</v>
      </c>
      <c r="S108" s="2">
        <f t="shared" si="50"/>
        <v>0.5534924230690585</v>
      </c>
      <c r="T108" s="2">
        <f t="shared" si="51"/>
        <v>0.5798097225291117</v>
      </c>
      <c r="U108" s="2">
        <f t="shared" si="52"/>
        <v>-0.12115290618407304</v>
      </c>
      <c r="V108" s="2">
        <f t="shared" si="52"/>
        <v>0.17605301562070452</v>
      </c>
      <c r="W108" s="2">
        <f t="shared" si="53"/>
        <v>0.025648228554417063</v>
      </c>
      <c r="X108" s="4">
        <f>'預金'!E129/100</f>
        <v>0.00034</v>
      </c>
      <c r="Z108" t="str">
        <f t="shared" si="43"/>
        <v>03</v>
      </c>
      <c r="AA108">
        <f t="shared" si="56"/>
        <v>9</v>
      </c>
      <c r="AB108" s="7">
        <f>'日本株'!C290</f>
        <v>10219.05</v>
      </c>
      <c r="AC108" s="7">
        <f>'日本株'!D290</f>
        <v>1018.8</v>
      </c>
      <c r="AD108" s="7">
        <f>'日本株'!E290</f>
        <v>66.04</v>
      </c>
      <c r="AE108" s="7">
        <f>'米国株'!B286</f>
        <v>9275.06</v>
      </c>
      <c r="AF108" s="7">
        <f>'米国株'!C286</f>
        <v>995.97</v>
      </c>
      <c r="AG108" s="7">
        <f>'米国株'!D286</f>
        <v>1786.94</v>
      </c>
      <c r="AH108" s="7">
        <f>'為替'!B417</f>
        <v>110.48</v>
      </c>
      <c r="AI108" s="7">
        <f>'為替'!M417</f>
        <v>129.55</v>
      </c>
      <c r="AJ108" s="7">
        <v>136.98</v>
      </c>
      <c r="AL108" t="str">
        <f t="shared" si="44"/>
        <v>03</v>
      </c>
      <c r="AM108">
        <f t="shared" si="45"/>
        <v>9</v>
      </c>
      <c r="AN108" s="7">
        <f t="shared" si="46"/>
        <v>73.81813190980637</v>
      </c>
      <c r="AO108" s="7">
        <f t="shared" si="47"/>
        <v>78.3553678964491</v>
      </c>
      <c r="AP108" s="7">
        <f t="shared" si="48"/>
        <v>109.77393617021278</v>
      </c>
      <c r="AQ108" s="7">
        <f t="shared" si="34"/>
        <v>85.19108397260675</v>
      </c>
      <c r="AR108" s="7">
        <f t="shared" si="35"/>
        <v>72.91088645031881</v>
      </c>
      <c r="AS108" s="7">
        <f t="shared" si="36"/>
        <v>64.44695300299705</v>
      </c>
      <c r="AT108" s="7">
        <f t="shared" si="37"/>
        <v>94.93040041244201</v>
      </c>
      <c r="AU108" s="7">
        <f t="shared" si="38"/>
        <v>119.83165294607345</v>
      </c>
      <c r="AV108" s="7">
        <f t="shared" si="39"/>
        <v>100.02190580503833</v>
      </c>
      <c r="AW108" s="7"/>
    </row>
    <row r="109" spans="13:49" ht="13.5">
      <c r="M109">
        <f t="shared" si="54"/>
        <v>2003</v>
      </c>
      <c r="N109">
        <f t="shared" si="55"/>
        <v>10</v>
      </c>
      <c r="O109" s="2">
        <f t="shared" si="40"/>
        <v>0.08759816681572685</v>
      </c>
      <c r="P109" s="2">
        <f t="shared" si="41"/>
        <v>0.016005313109243913</v>
      </c>
      <c r="Q109" s="2">
        <f t="shared" si="42"/>
        <v>-0.09704482715087459</v>
      </c>
      <c r="R109" s="2">
        <f t="shared" si="49"/>
        <v>0.3112318298239707</v>
      </c>
      <c r="S109" s="2">
        <f t="shared" si="50"/>
        <v>0.3431317684098041</v>
      </c>
      <c r="T109" s="2">
        <f t="shared" si="51"/>
        <v>0.3074650502229712</v>
      </c>
      <c r="U109" s="2">
        <f t="shared" si="52"/>
        <v>-0.10934580006379013</v>
      </c>
      <c r="V109" s="2">
        <f t="shared" si="52"/>
        <v>0.19281869796766515</v>
      </c>
      <c r="W109" s="2">
        <f t="shared" si="53"/>
        <v>0.062451180659441885</v>
      </c>
      <c r="X109" s="4">
        <f>'預金'!E130/100</f>
        <v>0.00033</v>
      </c>
      <c r="Z109" t="str">
        <f t="shared" si="43"/>
        <v>03</v>
      </c>
      <c r="AA109">
        <f t="shared" si="56"/>
        <v>10</v>
      </c>
      <c r="AB109" s="7">
        <f>'日本株'!C291</f>
        <v>10559.59</v>
      </c>
      <c r="AC109" s="7">
        <f>'日本株'!D291</f>
        <v>1043.36</v>
      </c>
      <c r="AD109" s="7">
        <f>'日本株'!E291</f>
        <v>74.61</v>
      </c>
      <c r="AE109" s="7">
        <f>'米国株'!B287</f>
        <v>9801.12</v>
      </c>
      <c r="AF109" s="7">
        <f>'米国株'!C287</f>
        <v>1050.71</v>
      </c>
      <c r="AG109" s="7">
        <f>'米国株'!D287</f>
        <v>1932.21</v>
      </c>
      <c r="AH109" s="7">
        <f>'為替'!B418</f>
        <v>108.99</v>
      </c>
      <c r="AI109" s="7">
        <f>'為替'!M418</f>
        <v>126.26</v>
      </c>
      <c r="AJ109" s="7">
        <v>136.96</v>
      </c>
      <c r="AL109" t="str">
        <f t="shared" si="44"/>
        <v>03</v>
      </c>
      <c r="AM109">
        <f t="shared" si="45"/>
        <v>10</v>
      </c>
      <c r="AN109" s="7">
        <f t="shared" si="46"/>
        <v>76.27805006663753</v>
      </c>
      <c r="AO109" s="7">
        <f t="shared" si="47"/>
        <v>80.24426447628495</v>
      </c>
      <c r="AP109" s="7">
        <f t="shared" si="48"/>
        <v>124.01928191489363</v>
      </c>
      <c r="AQ109" s="7">
        <f t="shared" si="34"/>
        <v>90.02292566793052</v>
      </c>
      <c r="AR109" s="7">
        <f t="shared" si="35"/>
        <v>76.91817775858156</v>
      </c>
      <c r="AS109" s="7">
        <f t="shared" si="36"/>
        <v>69.68619375128483</v>
      </c>
      <c r="AT109" s="7">
        <f t="shared" si="37"/>
        <v>93.65011170304176</v>
      </c>
      <c r="AU109" s="7">
        <f t="shared" si="38"/>
        <v>116.78845620201648</v>
      </c>
      <c r="AV109" s="7">
        <f t="shared" si="39"/>
        <v>100.00730193501279</v>
      </c>
      <c r="AW109" s="7"/>
    </row>
    <row r="110" spans="13:49" ht="13.5">
      <c r="M110">
        <f t="shared" si="54"/>
        <v>2003</v>
      </c>
      <c r="N110">
        <f t="shared" si="55"/>
        <v>11</v>
      </c>
      <c r="O110" s="2">
        <f t="shared" si="40"/>
        <v>0.4282191570877585</v>
      </c>
      <c r="P110" s="2">
        <f t="shared" si="41"/>
        <v>0.37435151245135057</v>
      </c>
      <c r="Q110" s="2">
        <f t="shared" si="42"/>
        <v>0.4736161230613458</v>
      </c>
      <c r="R110" s="2">
        <f t="shared" si="49"/>
        <v>0.37023125954409175</v>
      </c>
      <c r="S110" s="2">
        <f t="shared" si="50"/>
        <v>0.37043955246148075</v>
      </c>
      <c r="T110" s="2">
        <f t="shared" si="51"/>
        <v>0.14967581963118093</v>
      </c>
      <c r="U110" s="2">
        <f t="shared" si="52"/>
        <v>-0.009477742337670403</v>
      </c>
      <c r="V110" s="2">
        <f t="shared" si="52"/>
        <v>0.13617847004606376</v>
      </c>
      <c r="W110" s="2">
        <f t="shared" si="53"/>
        <v>0.044328496731731226</v>
      </c>
      <c r="X110" s="4">
        <f>'預金'!E131/100</f>
        <v>0.00037</v>
      </c>
      <c r="Z110" t="str">
        <f t="shared" si="43"/>
        <v>03</v>
      </c>
      <c r="AA110">
        <f t="shared" si="56"/>
        <v>11</v>
      </c>
      <c r="AB110" s="7">
        <f>'日本株'!C292</f>
        <v>10100.57</v>
      </c>
      <c r="AC110" s="7">
        <f>'日本株'!D292</f>
        <v>999.75</v>
      </c>
      <c r="AD110" s="7">
        <f>'日本株'!E292</f>
        <v>67.3</v>
      </c>
      <c r="AE110" s="7">
        <f>'米国株'!B288</f>
        <v>9782.46</v>
      </c>
      <c r="AF110" s="7">
        <f>'米国株'!C288</f>
        <v>1058.2</v>
      </c>
      <c r="AG110" s="7">
        <f>'米国株'!D288</f>
        <v>1960.26</v>
      </c>
      <c r="AH110" s="7">
        <f>'為替'!B419</f>
        <v>109.34</v>
      </c>
      <c r="AI110" s="7">
        <f>'為替'!M419</f>
        <v>131.35</v>
      </c>
      <c r="AJ110" s="7">
        <v>138.5</v>
      </c>
      <c r="AL110" t="str">
        <f t="shared" si="44"/>
        <v>03</v>
      </c>
      <c r="AM110">
        <f t="shared" si="45"/>
        <v>11</v>
      </c>
      <c r="AN110" s="7">
        <f t="shared" si="46"/>
        <v>72.96228207360107</v>
      </c>
      <c r="AO110" s="7">
        <f t="shared" si="47"/>
        <v>76.89024249555848</v>
      </c>
      <c r="AP110" s="7">
        <f t="shared" si="48"/>
        <v>111.86835106382979</v>
      </c>
      <c r="AQ110" s="7">
        <f t="shared" si="34"/>
        <v>89.85153425623842</v>
      </c>
      <c r="AR110" s="7">
        <f t="shared" si="35"/>
        <v>77.46648999641292</v>
      </c>
      <c r="AS110" s="7">
        <f t="shared" si="36"/>
        <v>70.69783210049302</v>
      </c>
      <c r="AT110" s="7">
        <f t="shared" si="37"/>
        <v>93.95085066162572</v>
      </c>
      <c r="AU110" s="7">
        <f t="shared" si="38"/>
        <v>121.49662380908333</v>
      </c>
      <c r="AV110" s="7">
        <f t="shared" si="39"/>
        <v>101.13179992698065</v>
      </c>
      <c r="AW110" s="7"/>
    </row>
    <row r="111" spans="13:49" ht="13.5">
      <c r="M111">
        <f t="shared" si="54"/>
        <v>2003</v>
      </c>
      <c r="N111">
        <f t="shared" si="55"/>
        <v>12</v>
      </c>
      <c r="O111" s="2">
        <f t="shared" si="40"/>
        <v>0.4497349390525809</v>
      </c>
      <c r="P111" s="2">
        <f t="shared" si="41"/>
        <v>0.6297012086227372</v>
      </c>
      <c r="Q111" s="2">
        <f t="shared" si="42"/>
        <v>1.917377874670973</v>
      </c>
      <c r="R111" s="2">
        <f t="shared" si="49"/>
        <v>-0.03631161904915192</v>
      </c>
      <c r="S111" s="2">
        <f t="shared" si="50"/>
        <v>0.05240608236802258</v>
      </c>
      <c r="T111" s="2">
        <f t="shared" si="51"/>
        <v>-0.01814443543594413</v>
      </c>
      <c r="U111" s="2">
        <f t="shared" si="52"/>
        <v>-0.10823588644012361</v>
      </c>
      <c r="V111" s="2">
        <f t="shared" si="52"/>
        <v>-0.18433649431033206</v>
      </c>
      <c r="W111" s="2">
        <f t="shared" si="53"/>
        <v>-0.008676738330933853</v>
      </c>
      <c r="X111" s="4">
        <f>'預金'!E132/100</f>
        <v>0.00041</v>
      </c>
      <c r="Z111" t="str">
        <f t="shared" si="43"/>
        <v>03</v>
      </c>
      <c r="AA111">
        <f t="shared" si="56"/>
        <v>12</v>
      </c>
      <c r="AB111" s="7">
        <f>'日本株'!C293</f>
        <v>10676.64</v>
      </c>
      <c r="AC111" s="7">
        <f>'日本株'!D293</f>
        <v>1043.69</v>
      </c>
      <c r="AD111" s="7">
        <f>'日本株'!E293</f>
        <v>67.51</v>
      </c>
      <c r="AE111" s="7">
        <f>'米国株'!B289</f>
        <v>10453.92</v>
      </c>
      <c r="AF111" s="7">
        <f>'米国株'!C289</f>
        <v>1111.92</v>
      </c>
      <c r="AG111" s="7">
        <f>'米国株'!D289</f>
        <v>2003.37</v>
      </c>
      <c r="AH111" s="7">
        <f>'為替'!B420</f>
        <v>106.97</v>
      </c>
      <c r="AI111" s="7">
        <f>'為替'!M420</f>
        <v>134.91</v>
      </c>
      <c r="AJ111" s="7">
        <v>137.85</v>
      </c>
      <c r="AL111" t="str">
        <f t="shared" si="44"/>
        <v>03</v>
      </c>
      <c r="AM111">
        <f t="shared" si="45"/>
        <v>12</v>
      </c>
      <c r="AN111" s="7">
        <f t="shared" si="46"/>
        <v>77.12357018250377</v>
      </c>
      <c r="AO111" s="7">
        <f t="shared" si="47"/>
        <v>80.26964460133976</v>
      </c>
      <c r="AP111" s="7">
        <f t="shared" si="48"/>
        <v>112.21742021276597</v>
      </c>
      <c r="AQ111" s="7">
        <f t="shared" si="34"/>
        <v>96.01886958821973</v>
      </c>
      <c r="AR111" s="7">
        <f t="shared" si="35"/>
        <v>81.3991112802981</v>
      </c>
      <c r="AS111" s="7">
        <f t="shared" si="36"/>
        <v>72.25261745644184</v>
      </c>
      <c r="AT111" s="7">
        <f t="shared" si="37"/>
        <v>91.91441828492869</v>
      </c>
      <c r="AU111" s="7">
        <f t="shared" si="38"/>
        <v>124.7895661825918</v>
      </c>
      <c r="AV111" s="7">
        <f t="shared" si="39"/>
        <v>100.65717415115006</v>
      </c>
      <c r="AW111" s="7"/>
    </row>
    <row r="112" spans="13:49" ht="13.5">
      <c r="M112">
        <f t="shared" si="54"/>
        <v>2004</v>
      </c>
      <c r="N112">
        <f t="shared" si="55"/>
        <v>1</v>
      </c>
      <c r="O112" s="2">
        <f t="shared" si="40"/>
        <v>0.41526247950709694</v>
      </c>
      <c r="P112" s="2">
        <f t="shared" si="41"/>
        <v>0.6449778509349227</v>
      </c>
      <c r="Q112" s="2">
        <f t="shared" si="42"/>
        <v>3.177773608762263</v>
      </c>
      <c r="R112" s="2">
        <f t="shared" si="49"/>
        <v>-0.09641753342916626</v>
      </c>
      <c r="S112" s="2">
        <f t="shared" si="50"/>
        <v>-0.08164389840175257</v>
      </c>
      <c r="T112" s="2">
        <f t="shared" si="51"/>
        <v>-0.2540783093135629</v>
      </c>
      <c r="U112" s="2">
        <f t="shared" si="52"/>
        <v>0.1837223873339029</v>
      </c>
      <c r="V112" s="2">
        <f t="shared" si="52"/>
        <v>0.0003031795938372994</v>
      </c>
      <c r="W112" s="2">
        <f t="shared" si="53"/>
        <v>-0.04801373570342904</v>
      </c>
      <c r="X112" s="4">
        <f>'預金'!E133/100</f>
        <v>0.00045</v>
      </c>
      <c r="Z112" t="str">
        <f t="shared" si="43"/>
        <v>04</v>
      </c>
      <c r="AA112">
        <f t="shared" si="56"/>
        <v>1</v>
      </c>
      <c r="AB112" s="7">
        <f>'日本株'!C294</f>
        <v>10783.61</v>
      </c>
      <c r="AC112" s="7">
        <f>'日本株'!D294</f>
        <v>1047.51</v>
      </c>
      <c r="AD112" s="7">
        <f>'日本株'!E294</f>
        <v>72.73</v>
      </c>
      <c r="AE112" s="7">
        <f>'米国株'!B290</f>
        <v>10488.07</v>
      </c>
      <c r="AF112" s="7">
        <f>'米国株'!C290</f>
        <v>1131.13</v>
      </c>
      <c r="AG112" s="7">
        <f>'米国株'!D290</f>
        <v>2066.15</v>
      </c>
      <c r="AH112" s="7">
        <f>'為替'!B421</f>
        <v>105.88</v>
      </c>
      <c r="AI112" s="7">
        <f>'為替'!M421</f>
        <v>131.95</v>
      </c>
      <c r="AJ112" s="7">
        <v>139.05</v>
      </c>
      <c r="AL112" t="str">
        <f t="shared" si="44"/>
        <v>04</v>
      </c>
      <c r="AM112">
        <f t="shared" si="45"/>
        <v>1</v>
      </c>
      <c r="AN112" s="7">
        <f t="shared" si="46"/>
        <v>77.89627660535051</v>
      </c>
      <c r="AO112" s="7">
        <f t="shared" si="47"/>
        <v>80.56343877621651</v>
      </c>
      <c r="AP112" s="7">
        <f t="shared" si="48"/>
        <v>120.89428191489363</v>
      </c>
      <c r="AQ112" s="7">
        <f t="shared" si="34"/>
        <v>96.3325360785351</v>
      </c>
      <c r="AR112" s="7">
        <f t="shared" si="35"/>
        <v>82.80539673940895</v>
      </c>
      <c r="AS112" s="7">
        <f t="shared" si="36"/>
        <v>74.51681195067678</v>
      </c>
      <c r="AT112" s="7">
        <f t="shared" si="37"/>
        <v>90.97783124248153</v>
      </c>
      <c r="AU112" s="7">
        <f t="shared" si="38"/>
        <v>122.0516140967533</v>
      </c>
      <c r="AV112" s="7">
        <f t="shared" si="39"/>
        <v>101.53340635268349</v>
      </c>
      <c r="AW112" s="7"/>
    </row>
    <row r="113" spans="13:49" ht="13.5">
      <c r="M113">
        <f t="shared" si="54"/>
        <v>2004</v>
      </c>
      <c r="N113">
        <f t="shared" si="55"/>
        <v>2</v>
      </c>
      <c r="O113" s="2">
        <f t="shared" si="40"/>
        <v>0.07232329590965891</v>
      </c>
      <c r="P113" s="2">
        <f t="shared" si="41"/>
        <v>0.22988497681994935</v>
      </c>
      <c r="Q113" s="2">
        <f t="shared" si="42"/>
        <v>1.4830237695613282</v>
      </c>
      <c r="R113" s="2">
        <f t="shared" si="49"/>
        <v>-0.1412904756799337</v>
      </c>
      <c r="S113" s="2">
        <f t="shared" si="50"/>
        <v>-0.08209957141291524</v>
      </c>
      <c r="T113" s="2">
        <f t="shared" si="51"/>
        <v>-0.08222962770872133</v>
      </c>
      <c r="U113" s="2">
        <f t="shared" si="52"/>
        <v>0.017718284624704372</v>
      </c>
      <c r="V113" s="2">
        <f t="shared" si="52"/>
        <v>-0.05289549452877995</v>
      </c>
      <c r="W113" s="2">
        <f t="shared" si="53"/>
        <v>-0.05702010199104579</v>
      </c>
      <c r="X113" s="4">
        <f>'預金'!E134/100</f>
        <v>0.00039</v>
      </c>
      <c r="Z113" t="str">
        <f t="shared" si="43"/>
        <v>04</v>
      </c>
      <c r="AA113">
        <f t="shared" si="56"/>
        <v>2</v>
      </c>
      <c r="AB113" s="7">
        <f>'日本株'!C295</f>
        <v>11041.92</v>
      </c>
      <c r="AC113" s="7">
        <f>'日本株'!D295</f>
        <v>1082.47</v>
      </c>
      <c r="AD113" s="7">
        <f>'日本株'!E295</f>
        <v>74.15</v>
      </c>
      <c r="AE113" s="7">
        <f>'米国株'!B291</f>
        <v>10583.92</v>
      </c>
      <c r="AF113" s="7">
        <f>'米国株'!C291</f>
        <v>1144.94</v>
      </c>
      <c r="AG113" s="7">
        <f>'米国株'!D291</f>
        <v>2029.82</v>
      </c>
      <c r="AH113" s="7">
        <f>'為替'!B422</f>
        <v>109.08</v>
      </c>
      <c r="AI113" s="7">
        <f>'為替'!M422</f>
        <v>135.61</v>
      </c>
      <c r="AJ113" s="7">
        <v>140.01</v>
      </c>
      <c r="AL113" t="str">
        <f t="shared" si="44"/>
        <v>04</v>
      </c>
      <c r="AM113">
        <f t="shared" si="45"/>
        <v>2</v>
      </c>
      <c r="AN113" s="7">
        <f t="shared" si="46"/>
        <v>79.76219972478158</v>
      </c>
      <c r="AO113" s="7">
        <f t="shared" si="47"/>
        <v>83.25219384262785</v>
      </c>
      <c r="AP113" s="7">
        <f t="shared" si="48"/>
        <v>123.25465425531917</v>
      </c>
      <c r="AQ113" s="7">
        <f t="shared" si="34"/>
        <v>97.21291479293419</v>
      </c>
      <c r="AR113" s="7">
        <f t="shared" si="35"/>
        <v>83.81637030475619</v>
      </c>
      <c r="AS113" s="7">
        <f t="shared" si="36"/>
        <v>73.20655094437612</v>
      </c>
      <c r="AT113" s="7">
        <f t="shared" si="37"/>
        <v>93.72744457810622</v>
      </c>
      <c r="AU113" s="7">
        <f t="shared" si="38"/>
        <v>125.43705485154011</v>
      </c>
      <c r="AV113" s="7">
        <f t="shared" si="39"/>
        <v>102.23439211391019</v>
      </c>
      <c r="AW113" s="7"/>
    </row>
    <row r="114" spans="13:49" ht="13.5">
      <c r="M114">
        <f t="shared" si="54"/>
        <v>2004</v>
      </c>
      <c r="N114">
        <f t="shared" si="55"/>
        <v>3</v>
      </c>
      <c r="O114" s="2">
        <f t="shared" si="40"/>
        <v>0.04989587743202195</v>
      </c>
      <c r="P114" s="2">
        <f t="shared" si="41"/>
        <v>0.03564221537011658</v>
      </c>
      <c r="Q114" s="2">
        <f t="shared" si="42"/>
        <v>0.7855221832992307</v>
      </c>
      <c r="R114" s="2">
        <f t="shared" si="49"/>
        <v>0.030377599178399217</v>
      </c>
      <c r="S114" s="2">
        <f t="shared" si="50"/>
        <v>0.05298320129803358</v>
      </c>
      <c r="T114" s="2">
        <f t="shared" si="51"/>
        <v>0.11185819547582954</v>
      </c>
      <c r="U114" s="2">
        <f t="shared" si="52"/>
        <v>0.19525448047499916</v>
      </c>
      <c r="V114" s="2">
        <f t="shared" si="52"/>
        <v>0.12359066948354824</v>
      </c>
      <c r="W114" s="2">
        <f t="shared" si="53"/>
        <v>-0.06936578125182435</v>
      </c>
      <c r="X114" s="4">
        <f>'預金'!E135/100</f>
        <v>0.00035000000000000005</v>
      </c>
      <c r="Z114" t="str">
        <f t="shared" si="43"/>
        <v>04</v>
      </c>
      <c r="AA114">
        <f t="shared" si="56"/>
        <v>3</v>
      </c>
      <c r="AB114" s="7">
        <f>'日本株'!C296</f>
        <v>11715.39</v>
      </c>
      <c r="AC114" s="7">
        <f>'日本株'!D296</f>
        <v>1179.23</v>
      </c>
      <c r="AD114" s="7">
        <f>'日本株'!E296</f>
        <v>88.23</v>
      </c>
      <c r="AE114" s="7">
        <f>'米国株'!B292</f>
        <v>10357.7</v>
      </c>
      <c r="AF114" s="7">
        <f>'米国株'!C292</f>
        <v>1126.21</v>
      </c>
      <c r="AG114" s="7">
        <f>'米国株'!D292</f>
        <v>1994.22</v>
      </c>
      <c r="AH114" s="7">
        <f>'為替'!B423</f>
        <v>103.95</v>
      </c>
      <c r="AI114" s="7">
        <f>'為替'!M423</f>
        <v>128.21</v>
      </c>
      <c r="AJ114" s="7">
        <v>137.55</v>
      </c>
      <c r="AL114" t="str">
        <f t="shared" si="44"/>
        <v>04</v>
      </c>
      <c r="AM114">
        <f t="shared" si="45"/>
        <v>3</v>
      </c>
      <c r="AN114" s="7">
        <f t="shared" si="46"/>
        <v>84.62706458964644</v>
      </c>
      <c r="AO114" s="7">
        <f t="shared" si="47"/>
        <v>90.69395414657406</v>
      </c>
      <c r="AP114" s="7">
        <f t="shared" si="48"/>
        <v>146.6589095744681</v>
      </c>
      <c r="AQ114" s="7">
        <f t="shared" si="34"/>
        <v>95.13509243746877</v>
      </c>
      <c r="AR114" s="7">
        <f t="shared" si="35"/>
        <v>82.44522368064656</v>
      </c>
      <c r="AS114" s="7">
        <f t="shared" si="36"/>
        <v>71.92261778103169</v>
      </c>
      <c r="AT114" s="7">
        <f t="shared" si="37"/>
        <v>89.3194706994329</v>
      </c>
      <c r="AU114" s="7">
        <f t="shared" si="38"/>
        <v>118.59217463694387</v>
      </c>
      <c r="AV114" s="7">
        <f t="shared" si="39"/>
        <v>100.43811610076672</v>
      </c>
      <c r="AW114" s="7"/>
    </row>
    <row r="115" spans="13:49" ht="13.5">
      <c r="M115">
        <f t="shared" si="54"/>
        <v>2004</v>
      </c>
      <c r="N115">
        <f t="shared" si="55"/>
        <v>4</v>
      </c>
      <c r="O115" s="2">
        <f t="shared" si="40"/>
        <v>-0.14023690138518285</v>
      </c>
      <c r="P115" s="2">
        <f t="shared" si="41"/>
        <v>-0.1493329239992477</v>
      </c>
      <c r="Q115" s="2">
        <f t="shared" si="42"/>
        <v>-0.3914051852608579</v>
      </c>
      <c r="R115" s="2">
        <f t="shared" si="49"/>
        <v>-0.03316573758514563</v>
      </c>
      <c r="S115" s="2">
        <f t="shared" si="50"/>
        <v>-0.020005283875564328</v>
      </c>
      <c r="T115" s="2">
        <f t="shared" si="51"/>
        <v>-0.06657729725834771</v>
      </c>
      <c r="U115" s="2">
        <f t="shared" si="52"/>
        <v>0.04529885019829494</v>
      </c>
      <c r="V115" s="2">
        <f t="shared" si="52"/>
        <v>0.09052236228605914</v>
      </c>
      <c r="W115" s="2">
        <f t="shared" si="53"/>
        <v>-0.0708429036452447</v>
      </c>
      <c r="X115" s="4">
        <f>'預金'!E136/100</f>
        <v>0.00063</v>
      </c>
      <c r="Z115" t="str">
        <f t="shared" si="43"/>
        <v>04</v>
      </c>
      <c r="AA115">
        <f t="shared" si="56"/>
        <v>4</v>
      </c>
      <c r="AB115" s="7">
        <f>'日本株'!C297</f>
        <v>11761.79</v>
      </c>
      <c r="AC115" s="7">
        <f>'日本株'!D297</f>
        <v>1186.31</v>
      </c>
      <c r="AD115" s="7">
        <f>'日本株'!E297</f>
        <v>103.98</v>
      </c>
      <c r="AE115" s="7">
        <f>'米国株'!B293</f>
        <v>10225.57</v>
      </c>
      <c r="AF115" s="7">
        <f>'米国株'!C293</f>
        <v>1107.3</v>
      </c>
      <c r="AG115" s="7">
        <f>'米国株'!D293</f>
        <v>1920.15</v>
      </c>
      <c r="AH115" s="7">
        <f>'為替'!B424</f>
        <v>110.44</v>
      </c>
      <c r="AI115" s="7">
        <f>'為替'!M424</f>
        <v>131.96</v>
      </c>
      <c r="AJ115" s="7">
        <v>137.35</v>
      </c>
      <c r="AL115" t="str">
        <f t="shared" si="44"/>
        <v>04</v>
      </c>
      <c r="AM115">
        <f t="shared" si="45"/>
        <v>4</v>
      </c>
      <c r="AN115" s="7">
        <f t="shared" si="46"/>
        <v>84.96223873211713</v>
      </c>
      <c r="AO115" s="7">
        <f t="shared" si="47"/>
        <v>91.23847319320427</v>
      </c>
      <c r="AP115" s="7">
        <f t="shared" si="48"/>
        <v>172.83909574468086</v>
      </c>
      <c r="AQ115" s="7">
        <f t="shared" si="34"/>
        <v>93.92148326132322</v>
      </c>
      <c r="AR115" s="7">
        <f t="shared" si="35"/>
        <v>81.06089999341147</v>
      </c>
      <c r="AS115" s="7">
        <f t="shared" si="36"/>
        <v>69.25124335943276</v>
      </c>
      <c r="AT115" s="7">
        <f t="shared" si="37"/>
        <v>94.8960302457467</v>
      </c>
      <c r="AU115" s="7">
        <f t="shared" si="38"/>
        <v>122.06086393488116</v>
      </c>
      <c r="AV115" s="7">
        <f t="shared" si="39"/>
        <v>100.29207740051113</v>
      </c>
      <c r="AW115" s="7"/>
    </row>
    <row r="116" spans="13:49" ht="13.5">
      <c r="M116">
        <f t="shared" si="54"/>
        <v>2004</v>
      </c>
      <c r="N116">
        <f t="shared" si="55"/>
        <v>5</v>
      </c>
      <c r="O116" s="2">
        <f t="shared" si="40"/>
        <v>-0.053903277786661596</v>
      </c>
      <c r="P116" s="2">
        <f t="shared" si="41"/>
        <v>-0.035962634745280386</v>
      </c>
      <c r="Q116" s="2">
        <f t="shared" si="42"/>
        <v>-0.0964315954193784</v>
      </c>
      <c r="R116" s="2">
        <f t="shared" si="49"/>
        <v>-0.005692307329820845</v>
      </c>
      <c r="S116" s="2">
        <f t="shared" si="50"/>
        <v>-0.05740004626724593</v>
      </c>
      <c r="T116" s="2">
        <f t="shared" si="51"/>
        <v>-0.2673232719641365</v>
      </c>
      <c r="U116" s="2">
        <f t="shared" si="52"/>
        <v>0.010997971976527854</v>
      </c>
      <c r="V116" s="2">
        <f t="shared" si="52"/>
        <v>-0.005668877682369566</v>
      </c>
      <c r="W116" s="2">
        <f t="shared" si="53"/>
        <v>-0.009245152856426797</v>
      </c>
      <c r="X116" s="4">
        <f>'預金'!E137/100</f>
        <v>0.00047</v>
      </c>
      <c r="Z116" t="str">
        <f t="shared" si="43"/>
        <v>04</v>
      </c>
      <c r="AA116">
        <f t="shared" si="56"/>
        <v>5</v>
      </c>
      <c r="AB116" s="7">
        <f>'日本株'!C298</f>
        <v>11236.37</v>
      </c>
      <c r="AC116" s="7">
        <f>'日本株'!D298</f>
        <v>1139.94</v>
      </c>
      <c r="AD116" s="7">
        <f>'日本株'!E298</f>
        <v>93.08</v>
      </c>
      <c r="AE116" s="7">
        <f>'米国株'!B294</f>
        <v>10188.45</v>
      </c>
      <c r="AF116" s="7">
        <f>'米国株'!C294</f>
        <v>1120.68</v>
      </c>
      <c r="AG116" s="7">
        <f>'米国株'!D294</f>
        <v>1986.74</v>
      </c>
      <c r="AH116" s="7">
        <f>'為替'!B425</f>
        <v>109.56</v>
      </c>
      <c r="AI116" s="7">
        <f>'為替'!M425</f>
        <v>133.78</v>
      </c>
      <c r="AJ116" s="7">
        <v>137.97</v>
      </c>
      <c r="AL116" t="str">
        <f t="shared" si="44"/>
        <v>04</v>
      </c>
      <c r="AM116">
        <f t="shared" si="45"/>
        <v>5</v>
      </c>
      <c r="AN116" s="7">
        <f t="shared" si="46"/>
        <v>81.16682498347608</v>
      </c>
      <c r="AO116" s="7">
        <f t="shared" si="47"/>
        <v>87.67218107565586</v>
      </c>
      <c r="AP116" s="7">
        <f t="shared" si="48"/>
        <v>154.72074468085106</v>
      </c>
      <c r="AQ116" s="7">
        <f t="shared" si="34"/>
        <v>93.58053743056168</v>
      </c>
      <c r="AR116" s="7">
        <f t="shared" si="35"/>
        <v>82.04039501907015</v>
      </c>
      <c r="AS116" s="7">
        <f t="shared" si="36"/>
        <v>71.65284755457617</v>
      </c>
      <c r="AT116" s="7">
        <f t="shared" si="37"/>
        <v>94.13988657844992</v>
      </c>
      <c r="AU116" s="7">
        <f t="shared" si="38"/>
        <v>123.7443344741467</v>
      </c>
      <c r="AV116" s="7">
        <f t="shared" si="39"/>
        <v>100.74479737130339</v>
      </c>
      <c r="AW116" s="7"/>
    </row>
    <row r="117" spans="13:49" ht="13.5">
      <c r="M117">
        <f t="shared" si="54"/>
        <v>2004</v>
      </c>
      <c r="N117">
        <f t="shared" si="55"/>
        <v>6</v>
      </c>
      <c r="O117" s="2">
        <f t="shared" si="40"/>
        <v>-0.30608082580484663</v>
      </c>
      <c r="P117" s="2">
        <f t="shared" si="41"/>
        <v>-0.2632910433811737</v>
      </c>
      <c r="Q117" s="2">
        <f t="shared" si="42"/>
        <v>-0.5182384828097248</v>
      </c>
      <c r="R117" s="2">
        <f t="shared" si="49"/>
        <v>-0.12935935264606813</v>
      </c>
      <c r="S117" s="2">
        <f t="shared" si="50"/>
        <v>-0.08894200539129193</v>
      </c>
      <c r="T117" s="2">
        <f t="shared" si="51"/>
        <v>-0.2638248968405773</v>
      </c>
      <c r="U117" s="2">
        <f t="shared" si="52"/>
        <v>0.08462869159082254</v>
      </c>
      <c r="V117" s="2">
        <f t="shared" si="52"/>
        <v>0.1887192612273343</v>
      </c>
      <c r="W117" s="2">
        <f t="shared" si="53"/>
        <v>0.08772036834940544</v>
      </c>
      <c r="X117" s="4">
        <f>'預金'!E138/100</f>
        <v>0.00048</v>
      </c>
      <c r="Z117" t="str">
        <f t="shared" si="43"/>
        <v>04</v>
      </c>
      <c r="AA117">
        <f t="shared" si="56"/>
        <v>6</v>
      </c>
      <c r="AB117" s="7">
        <f>'日本株'!C299</f>
        <v>11858.87</v>
      </c>
      <c r="AC117" s="7">
        <f>'日本株'!D299</f>
        <v>1189.6</v>
      </c>
      <c r="AD117" s="7">
        <f>'日本株'!E299</f>
        <v>101.99</v>
      </c>
      <c r="AE117" s="7">
        <f>'米国株'!B295</f>
        <v>10435.48</v>
      </c>
      <c r="AF117" s="7">
        <f>'米国株'!C295</f>
        <v>1140.84</v>
      </c>
      <c r="AG117" s="7">
        <f>'米国株'!D295</f>
        <v>2047.79</v>
      </c>
      <c r="AH117" s="7">
        <f>'為替'!B426</f>
        <v>108.69</v>
      </c>
      <c r="AI117" s="7">
        <f>'為替'!M426</f>
        <v>132</v>
      </c>
      <c r="AJ117" s="7">
        <v>135.1</v>
      </c>
      <c r="AL117" t="str">
        <f t="shared" si="44"/>
        <v>04</v>
      </c>
      <c r="AM117">
        <f t="shared" si="45"/>
        <v>6</v>
      </c>
      <c r="AN117" s="7">
        <f t="shared" si="46"/>
        <v>85.66350394226916</v>
      </c>
      <c r="AO117" s="7">
        <f t="shared" si="47"/>
        <v>91.49150534905363</v>
      </c>
      <c r="AP117" s="7">
        <f t="shared" si="48"/>
        <v>169.53125</v>
      </c>
      <c r="AQ117" s="7">
        <f t="shared" si="34"/>
        <v>95.84949886841252</v>
      </c>
      <c r="AR117" s="7">
        <f t="shared" si="35"/>
        <v>83.51622608912086</v>
      </c>
      <c r="AS117" s="7">
        <f t="shared" si="36"/>
        <v>73.85464866755869</v>
      </c>
      <c r="AT117" s="7">
        <f t="shared" si="37"/>
        <v>93.39233545282694</v>
      </c>
      <c r="AU117" s="7">
        <f t="shared" si="38"/>
        <v>122.09786328739247</v>
      </c>
      <c r="AV117" s="7">
        <f t="shared" si="39"/>
        <v>98.649142022636</v>
      </c>
      <c r="AW117" s="7"/>
    </row>
    <row r="118" spans="13:49" ht="13.5">
      <c r="M118">
        <f t="shared" si="54"/>
        <v>2004</v>
      </c>
      <c r="N118">
        <f t="shared" si="55"/>
        <v>7</v>
      </c>
      <c r="O118" s="2">
        <f t="shared" si="40"/>
        <v>-0.1818755805012412</v>
      </c>
      <c r="P118" s="2">
        <f t="shared" si="41"/>
        <v>-0.17613719976676978</v>
      </c>
      <c r="Q118" s="2">
        <f t="shared" si="42"/>
        <v>-0.3610649566699232</v>
      </c>
      <c r="R118" s="2">
        <f t="shared" si="49"/>
        <v>-0.043547627686190915</v>
      </c>
      <c r="S118" s="2">
        <f t="shared" si="50"/>
        <v>0.10748098446730414</v>
      </c>
      <c r="T118" s="2">
        <f t="shared" si="51"/>
        <v>0.1990591785037481</v>
      </c>
      <c r="U118" s="2">
        <f t="shared" si="52"/>
        <v>-0.19212236067660415</v>
      </c>
      <c r="V118" s="2">
        <f t="shared" si="52"/>
        <v>0.012516611274945966</v>
      </c>
      <c r="W118" s="2">
        <f t="shared" si="53"/>
        <v>0.10153868522105292</v>
      </c>
      <c r="X118" s="4">
        <f>'預金'!E139/100</f>
        <v>0.00061</v>
      </c>
      <c r="Z118" t="str">
        <f t="shared" si="43"/>
        <v>04</v>
      </c>
      <c r="AA118">
        <f t="shared" si="56"/>
        <v>7</v>
      </c>
      <c r="AB118" s="7">
        <f>'日本株'!C300</f>
        <v>11325.78</v>
      </c>
      <c r="AC118" s="7">
        <f>'日本株'!D300</f>
        <v>1139.3</v>
      </c>
      <c r="AD118" s="7">
        <f>'日本株'!E300</f>
        <v>91.84</v>
      </c>
      <c r="AE118" s="7">
        <f>'米国株'!B296</f>
        <v>10139.71</v>
      </c>
      <c r="AF118" s="7">
        <f>'米国株'!C296</f>
        <v>1101.72</v>
      </c>
      <c r="AG118" s="7">
        <f>'米国株'!D296</f>
        <v>1887.36</v>
      </c>
      <c r="AH118" s="7">
        <f>'為替'!B427</f>
        <v>111.67</v>
      </c>
      <c r="AI118" s="7">
        <f>'為替'!M427</f>
        <v>134.85</v>
      </c>
      <c r="AJ118" s="7">
        <v>134.85</v>
      </c>
      <c r="AL118" t="str">
        <f t="shared" si="44"/>
        <v>04</v>
      </c>
      <c r="AM118">
        <f t="shared" si="45"/>
        <v>7</v>
      </c>
      <c r="AN118" s="7">
        <f t="shared" si="46"/>
        <v>81.81268532999123</v>
      </c>
      <c r="AO118" s="7">
        <f t="shared" si="47"/>
        <v>87.6229590149435</v>
      </c>
      <c r="AP118" s="7">
        <f t="shared" si="48"/>
        <v>152.6595744680851</v>
      </c>
      <c r="AQ118" s="7">
        <f t="shared" si="34"/>
        <v>93.13286232842488</v>
      </c>
      <c r="AR118" s="7">
        <f t="shared" si="35"/>
        <v>80.65241103652244</v>
      </c>
      <c r="AS118" s="7">
        <f t="shared" si="36"/>
        <v>68.06865435870063</v>
      </c>
      <c r="AT118" s="7">
        <f t="shared" si="37"/>
        <v>95.95291287162743</v>
      </c>
      <c r="AU118" s="7">
        <f t="shared" si="38"/>
        <v>124.7340671538248</v>
      </c>
      <c r="AV118" s="7">
        <f t="shared" si="39"/>
        <v>98.46659364731654</v>
      </c>
      <c r="AW118" s="7"/>
    </row>
    <row r="119" spans="13:49" ht="13.5">
      <c r="M119">
        <f t="shared" si="54"/>
        <v>2004</v>
      </c>
      <c r="N119">
        <f t="shared" si="55"/>
        <v>8</v>
      </c>
      <c r="O119" s="2">
        <f t="shared" si="40"/>
        <v>-0.06427810217105434</v>
      </c>
      <c r="P119" s="2">
        <f t="shared" si="41"/>
        <v>-0.10455904585631204</v>
      </c>
      <c r="Q119" s="2">
        <f t="shared" si="42"/>
        <v>-0.2756802223474867</v>
      </c>
      <c r="R119" s="2">
        <f t="shared" si="49"/>
        <v>0.1037078930043398</v>
      </c>
      <c r="S119" s="2">
        <f t="shared" si="50"/>
        <v>0.276885983695937</v>
      </c>
      <c r="T119" s="2">
        <f t="shared" si="51"/>
        <v>0.6934008616947163</v>
      </c>
      <c r="U119" s="2">
        <f t="shared" si="52"/>
        <v>-0.2222225573882579</v>
      </c>
      <c r="V119" s="2">
        <f t="shared" si="52"/>
        <v>0.09995665636253515</v>
      </c>
      <c r="W119" s="2">
        <f t="shared" si="53"/>
        <v>0.029080469323537805</v>
      </c>
      <c r="X119" s="4">
        <f>'預金'!E140/100</f>
        <v>0.00058</v>
      </c>
      <c r="Z119" t="str">
        <f t="shared" si="43"/>
        <v>04</v>
      </c>
      <c r="AA119">
        <f t="shared" si="56"/>
        <v>8</v>
      </c>
      <c r="AB119" s="7">
        <f>'日本株'!C301</f>
        <v>11081.79</v>
      </c>
      <c r="AC119" s="7">
        <f>'日本株'!D301</f>
        <v>1129.55</v>
      </c>
      <c r="AD119" s="7">
        <f>'日本株'!E301</f>
        <v>90.75</v>
      </c>
      <c r="AE119" s="7">
        <f>'米国株'!B297</f>
        <v>10173.92</v>
      </c>
      <c r="AF119" s="7">
        <f>'米国株'!C297</f>
        <v>1104.24</v>
      </c>
      <c r="AG119" s="7">
        <f>'米国株'!D297</f>
        <v>1838.1</v>
      </c>
      <c r="AH119" s="7">
        <f>'為替'!B428</f>
        <v>109.86</v>
      </c>
      <c r="AI119" s="7">
        <f>'為替'!M428</f>
        <v>133.59</v>
      </c>
      <c r="AJ119" s="7">
        <v>137.65</v>
      </c>
      <c r="AL119" t="str">
        <f t="shared" si="44"/>
        <v>04</v>
      </c>
      <c r="AM119">
        <f t="shared" si="45"/>
        <v>8</v>
      </c>
      <c r="AN119" s="7">
        <f t="shared" si="46"/>
        <v>80.05020388556404</v>
      </c>
      <c r="AO119" s="7">
        <f t="shared" si="47"/>
        <v>86.87309168377901</v>
      </c>
      <c r="AP119" s="7">
        <f t="shared" si="48"/>
        <v>150.84773936170214</v>
      </c>
      <c r="AQ119" s="7">
        <f t="shared" si="34"/>
        <v>93.44707991652706</v>
      </c>
      <c r="AR119" s="7">
        <f t="shared" si="35"/>
        <v>80.83688992027876</v>
      </c>
      <c r="AS119" s="7">
        <f t="shared" si="36"/>
        <v>66.29206594223021</v>
      </c>
      <c r="AT119" s="7">
        <f t="shared" si="37"/>
        <v>94.39766282866472</v>
      </c>
      <c r="AU119" s="7">
        <f t="shared" si="38"/>
        <v>123.56858754971789</v>
      </c>
      <c r="AV119" s="7">
        <f t="shared" si="39"/>
        <v>100.5111354508945</v>
      </c>
      <c r="AW119" s="7"/>
    </row>
    <row r="120" spans="13:49" ht="13.5">
      <c r="M120">
        <f t="shared" si="54"/>
        <v>2004</v>
      </c>
      <c r="N120">
        <f t="shared" si="55"/>
        <v>9</v>
      </c>
      <c r="O120" s="2">
        <f t="shared" si="40"/>
        <v>0.26943511507642093</v>
      </c>
      <c r="P120" s="2">
        <f t="shared" si="41"/>
        <v>0.18394787246510225</v>
      </c>
      <c r="Q120" s="2">
        <f t="shared" si="42"/>
        <v>0.2772195805542572</v>
      </c>
      <c r="R120" s="2">
        <f t="shared" si="49"/>
        <v>0.30939709329347553</v>
      </c>
      <c r="S120" s="2">
        <f t="shared" si="50"/>
        <v>0.3978186384862805</v>
      </c>
      <c r="T120" s="2">
        <f t="shared" si="51"/>
        <v>0.730077831744891</v>
      </c>
      <c r="U120" s="2">
        <f t="shared" si="52"/>
        <v>-0.23367106873697474</v>
      </c>
      <c r="V120" s="2">
        <f t="shared" si="52"/>
        <v>0.09397787727505436</v>
      </c>
      <c r="W120" s="2">
        <f t="shared" si="53"/>
        <v>0.011354837682059804</v>
      </c>
      <c r="X120" s="4">
        <f>'預金'!E141/100</f>
        <v>0.00058</v>
      </c>
      <c r="Z120" t="str">
        <f t="shared" si="43"/>
        <v>04</v>
      </c>
      <c r="AA120">
        <f t="shared" si="56"/>
        <v>9</v>
      </c>
      <c r="AB120" s="7">
        <f>'日本株'!C302</f>
        <v>10823.57</v>
      </c>
      <c r="AC120" s="7">
        <f>'日本株'!D302</f>
        <v>1102.11</v>
      </c>
      <c r="AD120" s="7">
        <f>'日本株'!E302</f>
        <v>84.97</v>
      </c>
      <c r="AE120" s="7">
        <f>'米国株'!B298</f>
        <v>10080.27</v>
      </c>
      <c r="AF120" s="7">
        <f>'米国株'!C298</f>
        <v>1114.58</v>
      </c>
      <c r="AG120" s="7">
        <f>'米国株'!D298</f>
        <v>1896.84</v>
      </c>
      <c r="AH120" s="7">
        <f>'為替'!B429</f>
        <v>110.92</v>
      </c>
      <c r="AI120" s="7">
        <f>'為替'!M429</f>
        <v>137.83</v>
      </c>
      <c r="AJ120" s="7">
        <v>137.97</v>
      </c>
      <c r="AL120" t="str">
        <f t="shared" si="44"/>
        <v>04</v>
      </c>
      <c r="AM120">
        <f t="shared" si="45"/>
        <v>9</v>
      </c>
      <c r="AN120" s="7">
        <f t="shared" si="46"/>
        <v>78.18493088839207</v>
      </c>
      <c r="AO120" s="7">
        <f t="shared" si="47"/>
        <v>84.76269583073763</v>
      </c>
      <c r="AP120" s="7">
        <f t="shared" si="48"/>
        <v>141.2400265957447</v>
      </c>
      <c r="AQ120" s="7">
        <f t="shared" si="34"/>
        <v>92.58690812097699</v>
      </c>
      <c r="AR120" s="7">
        <f t="shared" si="35"/>
        <v>81.59383899092978</v>
      </c>
      <c r="AS120" s="7">
        <f t="shared" si="36"/>
        <v>68.41055566174853</v>
      </c>
      <c r="AT120" s="7">
        <f t="shared" si="37"/>
        <v>95.3084722460904</v>
      </c>
      <c r="AU120" s="7">
        <f t="shared" si="38"/>
        <v>127.49051891591898</v>
      </c>
      <c r="AV120" s="7">
        <f t="shared" si="39"/>
        <v>100.74479737130339</v>
      </c>
      <c r="AW120" s="7"/>
    </row>
    <row r="121" spans="13:49" ht="13.5">
      <c r="M121">
        <f t="shared" si="54"/>
        <v>2004</v>
      </c>
      <c r="N121">
        <f t="shared" si="55"/>
        <v>10</v>
      </c>
      <c r="O121" s="2">
        <f t="shared" si="40"/>
        <v>0.24920998938611527</v>
      </c>
      <c r="P121" s="2">
        <f t="shared" si="41"/>
        <v>0.2432068519261379</v>
      </c>
      <c r="Q121" s="2">
        <f t="shared" si="42"/>
        <v>0.8445142289471426</v>
      </c>
      <c r="R121" s="2">
        <f t="shared" si="49"/>
        <v>0.19764065797890784</v>
      </c>
      <c r="S121" s="2">
        <f t="shared" si="50"/>
        <v>0.1933710182001831</v>
      </c>
      <c r="T121" s="2">
        <f t="shared" si="51"/>
        <v>0.18916034715048147</v>
      </c>
      <c r="U121" s="2">
        <f t="shared" si="52"/>
        <v>-0.0837542474107863</v>
      </c>
      <c r="V121" s="2">
        <f t="shared" si="52"/>
        <v>-0.0023635413263651817</v>
      </c>
      <c r="W121" s="2">
        <f t="shared" si="53"/>
        <v>0.04264896423504738</v>
      </c>
      <c r="X121" s="4">
        <f>'預金'!E142/100</f>
        <v>0.0008</v>
      </c>
      <c r="Z121" t="str">
        <f t="shared" si="43"/>
        <v>04</v>
      </c>
      <c r="AA121">
        <f t="shared" si="56"/>
        <v>10</v>
      </c>
      <c r="AB121" s="7">
        <f>'日本株'!C303</f>
        <v>10771.42</v>
      </c>
      <c r="AC121" s="7">
        <f>'日本株'!D303</f>
        <v>1085.43</v>
      </c>
      <c r="AD121" s="7">
        <f>'日本株'!E303</f>
        <v>82.11</v>
      </c>
      <c r="AE121" s="7">
        <f>'米国株'!B299</f>
        <v>10027.47</v>
      </c>
      <c r="AF121" s="7">
        <f>'米国株'!C299</f>
        <v>1130.2</v>
      </c>
      <c r="AG121" s="7">
        <f>'米国株'!D299</f>
        <v>1974.99</v>
      </c>
      <c r="AH121" s="7">
        <f>'為替'!B430</f>
        <v>105.87</v>
      </c>
      <c r="AI121" s="7">
        <f>'為替'!M430</f>
        <v>135.27</v>
      </c>
      <c r="AJ121" s="7">
        <v>138.15</v>
      </c>
      <c r="AL121" t="str">
        <f t="shared" si="44"/>
        <v>04</v>
      </c>
      <c r="AM121">
        <f t="shared" si="45"/>
        <v>10</v>
      </c>
      <c r="AN121" s="7">
        <f t="shared" si="46"/>
        <v>77.80822115714538</v>
      </c>
      <c r="AO121" s="7">
        <f t="shared" si="47"/>
        <v>83.47984587342239</v>
      </c>
      <c r="AP121" s="7">
        <f t="shared" si="48"/>
        <v>136.48603723404256</v>
      </c>
      <c r="AQ121" s="7">
        <f t="shared" si="34"/>
        <v>92.10194206860064</v>
      </c>
      <c r="AR121" s="7">
        <f t="shared" si="35"/>
        <v>82.73731524659411</v>
      </c>
      <c r="AS121" s="7">
        <f t="shared" si="36"/>
        <v>71.22907747959593</v>
      </c>
      <c r="AT121" s="7">
        <f t="shared" si="37"/>
        <v>90.96923870080771</v>
      </c>
      <c r="AU121" s="7">
        <f t="shared" si="38"/>
        <v>125.1225603551938</v>
      </c>
      <c r="AV121" s="7">
        <f t="shared" si="39"/>
        <v>100.87623220153341</v>
      </c>
      <c r="AW121" s="7"/>
    </row>
    <row r="122" spans="13:49" ht="13.5">
      <c r="M122">
        <f t="shared" si="54"/>
        <v>2004</v>
      </c>
      <c r="N122">
        <f t="shared" si="55"/>
        <v>11</v>
      </c>
      <c r="O122" s="2">
        <f t="shared" si="40"/>
        <v>0.34640188451684106</v>
      </c>
      <c r="P122" s="2">
        <f t="shared" si="41"/>
        <v>0.3184148529813473</v>
      </c>
      <c r="Q122" s="2">
        <f t="shared" si="42"/>
        <v>0.6924455086952406</v>
      </c>
      <c r="R122" s="2">
        <f t="shared" si="49"/>
        <v>0.1361801357370005</v>
      </c>
      <c r="S122" s="2">
        <f t="shared" si="50"/>
        <v>0.10540823744831274</v>
      </c>
      <c r="T122" s="2">
        <f t="shared" si="51"/>
        <v>-0.08328138320263268</v>
      </c>
      <c r="U122" s="2">
        <f t="shared" si="52"/>
        <v>0.05579798256178292</v>
      </c>
      <c r="V122" s="2">
        <f t="shared" si="52"/>
        <v>0.06619775837522601</v>
      </c>
      <c r="W122" s="2">
        <f t="shared" si="53"/>
        <v>-0.01292019073599171</v>
      </c>
      <c r="X122" s="4">
        <f>'預金'!E143/100</f>
        <v>0.00084</v>
      </c>
      <c r="Z122" t="str">
        <f t="shared" si="43"/>
        <v>04</v>
      </c>
      <c r="AA122">
        <f t="shared" si="56"/>
        <v>11</v>
      </c>
      <c r="AB122" s="7">
        <f>'日本株'!C304</f>
        <v>10899.25</v>
      </c>
      <c r="AC122" s="7">
        <f>'日本株'!D304</f>
        <v>1098.79</v>
      </c>
      <c r="AD122" s="7">
        <f>'日本株'!E304</f>
        <v>83.72</v>
      </c>
      <c r="AE122" s="7">
        <f>'米国株'!B300</f>
        <v>10428.02</v>
      </c>
      <c r="AF122" s="7">
        <f>'米国株'!C300</f>
        <v>1173.82</v>
      </c>
      <c r="AG122" s="7">
        <f>'米国株'!D300</f>
        <v>2096.81</v>
      </c>
      <c r="AH122" s="7">
        <f>'為替'!B431</f>
        <v>103.17</v>
      </c>
      <c r="AI122" s="7">
        <f>'為替'!M431</f>
        <v>136.81</v>
      </c>
      <c r="AJ122" s="7">
        <v>138.64</v>
      </c>
      <c r="AL122" t="str">
        <f t="shared" si="44"/>
        <v>04</v>
      </c>
      <c r="AM122">
        <f t="shared" si="45"/>
        <v>11</v>
      </c>
      <c r="AN122" s="7">
        <f t="shared" si="46"/>
        <v>78.7316114724908</v>
      </c>
      <c r="AO122" s="7">
        <f t="shared" si="47"/>
        <v>84.5073563907924</v>
      </c>
      <c r="AP122" s="7">
        <f t="shared" si="48"/>
        <v>139.1622340425532</v>
      </c>
      <c r="AQ122" s="7">
        <f t="shared" si="34"/>
        <v>95.78097904358816</v>
      </c>
      <c r="AR122" s="7">
        <f t="shared" si="35"/>
        <v>85.93055687732885</v>
      </c>
      <c r="AS122" s="7">
        <f t="shared" si="36"/>
        <v>75.62258135483802</v>
      </c>
      <c r="AT122" s="7">
        <f t="shared" si="37"/>
        <v>88.64925244887438</v>
      </c>
      <c r="AU122" s="7">
        <f t="shared" si="38"/>
        <v>126.54703542688004</v>
      </c>
      <c r="AV122" s="7">
        <f t="shared" si="39"/>
        <v>101.23402701715956</v>
      </c>
      <c r="AW122" s="7"/>
    </row>
    <row r="123" spans="13:49" ht="13.5">
      <c r="M123">
        <f t="shared" si="54"/>
        <v>2004</v>
      </c>
      <c r="N123">
        <f t="shared" si="55"/>
        <v>12</v>
      </c>
      <c r="O123" s="2">
        <f t="shared" si="40"/>
        <v>0.06422752506282858</v>
      </c>
      <c r="P123" s="2">
        <f t="shared" si="41"/>
        <v>0.11815517349326288</v>
      </c>
      <c r="Q123" s="2">
        <f t="shared" si="42"/>
        <v>0.2587996852423404</v>
      </c>
      <c r="R123" s="2">
        <f t="shared" si="49"/>
        <v>-0.0996339138170349</v>
      </c>
      <c r="S123" s="2">
        <f t="shared" si="50"/>
        <v>-0.09946501221966009</v>
      </c>
      <c r="T123" s="2">
        <f t="shared" si="51"/>
        <v>-0.2867158039240256</v>
      </c>
      <c r="U123" s="2">
        <f t="shared" si="52"/>
        <v>0.12873844590856898</v>
      </c>
      <c r="V123" s="2">
        <f t="shared" si="52"/>
        <v>-0.048468974450791236</v>
      </c>
      <c r="W123" s="2">
        <f t="shared" si="53"/>
        <v>0.030702893924678065</v>
      </c>
      <c r="X123" s="4">
        <f>'預金'!E144/100</f>
        <v>0.00067</v>
      </c>
      <c r="Z123" t="str">
        <f t="shared" si="43"/>
        <v>04</v>
      </c>
      <c r="AA123">
        <f t="shared" si="56"/>
        <v>12</v>
      </c>
      <c r="AB123" s="7">
        <f>'日本株'!C305</f>
        <v>11488.76</v>
      </c>
      <c r="AC123" s="7">
        <f>'日本株'!D305</f>
        <v>1149.63</v>
      </c>
      <c r="AD123" s="7">
        <f>'日本株'!E305</f>
        <v>90.33</v>
      </c>
      <c r="AE123" s="7">
        <f>'米国株'!B301</f>
        <v>10783.01</v>
      </c>
      <c r="AF123" s="7">
        <f>'米国株'!C301</f>
        <v>1211.92</v>
      </c>
      <c r="AG123" s="7">
        <f>'米国株'!D301</f>
        <v>2175.44</v>
      </c>
      <c r="AH123" s="7">
        <f>'為替'!B432</f>
        <v>103.78</v>
      </c>
      <c r="AI123" s="7">
        <f>'為替'!M432</f>
        <v>140.96</v>
      </c>
      <c r="AJ123" s="7">
        <v>138.36</v>
      </c>
      <c r="AL123" t="str">
        <f t="shared" si="44"/>
        <v>04</v>
      </c>
      <c r="AM123">
        <f t="shared" si="45"/>
        <v>12</v>
      </c>
      <c r="AN123" s="7">
        <f t="shared" si="46"/>
        <v>82.9899845054195</v>
      </c>
      <c r="AO123" s="7">
        <f t="shared" si="47"/>
        <v>88.41743383862855</v>
      </c>
      <c r="AP123" s="7">
        <f t="shared" si="48"/>
        <v>150.1496010638298</v>
      </c>
      <c r="AQ123" s="7">
        <f t="shared" si="34"/>
        <v>99.04154909913882</v>
      </c>
      <c r="AR123" s="7">
        <f t="shared" si="35"/>
        <v>88.71970190554974</v>
      </c>
      <c r="AS123" s="7">
        <f t="shared" si="36"/>
        <v>78.45841463106757</v>
      </c>
      <c r="AT123" s="7">
        <f t="shared" si="37"/>
        <v>89.17339749097783</v>
      </c>
      <c r="AU123" s="7">
        <f t="shared" si="38"/>
        <v>130.38571824993065</v>
      </c>
      <c r="AV123" s="7">
        <f t="shared" si="39"/>
        <v>101.02957283680176</v>
      </c>
      <c r="AW123" s="7"/>
    </row>
    <row r="124" spans="13:49" ht="13.5">
      <c r="M124">
        <f t="shared" si="54"/>
        <v>2005</v>
      </c>
      <c r="N124">
        <f t="shared" si="55"/>
        <v>1</v>
      </c>
      <c r="O124" s="2">
        <f t="shared" si="40"/>
        <v>-0.12652914658692638</v>
      </c>
      <c r="P124" s="2">
        <f t="shared" si="41"/>
        <v>-0.055383603858002894</v>
      </c>
      <c r="Q124" s="2">
        <f t="shared" si="42"/>
        <v>-0.00459025897485954</v>
      </c>
      <c r="R124" s="2">
        <f t="shared" si="49"/>
        <v>-0.10868222328291932</v>
      </c>
      <c r="S124" s="2">
        <f t="shared" si="50"/>
        <v>-0.08016166472887021</v>
      </c>
      <c r="T124" s="2">
        <f t="shared" si="51"/>
        <v>-0.2463023903990974</v>
      </c>
      <c r="U124" s="2">
        <f t="shared" si="52"/>
        <v>0.09141024356632022</v>
      </c>
      <c r="V124" s="2">
        <f t="shared" si="52"/>
        <v>0.04849440510223735</v>
      </c>
      <c r="W124" s="2">
        <f t="shared" si="53"/>
        <v>0.026330563146047536</v>
      </c>
      <c r="X124" s="4">
        <f>'預金'!E145/100</f>
        <v>0.0011200000000000001</v>
      </c>
      <c r="Z124" t="str">
        <f t="shared" si="43"/>
        <v>05</v>
      </c>
      <c r="AA124">
        <f t="shared" si="56"/>
        <v>1</v>
      </c>
      <c r="AB124" s="7">
        <f>'日本株'!C306</f>
        <v>11387.59</v>
      </c>
      <c r="AC124" s="7">
        <f>'日本株'!D306</f>
        <v>1146.14</v>
      </c>
      <c r="AD124" s="7">
        <f>'日本株'!E306</f>
        <v>95.69</v>
      </c>
      <c r="AE124" s="7">
        <f>'米国株'!B302</f>
        <v>10489.94</v>
      </c>
      <c r="AF124" s="7">
        <f>'米国株'!C302</f>
        <v>1181.27</v>
      </c>
      <c r="AG124" s="7">
        <f>'米国株'!D302</f>
        <v>2062.41</v>
      </c>
      <c r="AH124" s="7">
        <f>'為替'!B433</f>
        <v>103.58</v>
      </c>
      <c r="AI124" s="7">
        <f>'為替'!M433</f>
        <v>135.19</v>
      </c>
      <c r="AJ124" s="7">
        <v>139.6</v>
      </c>
      <c r="AL124" t="str">
        <f t="shared" si="44"/>
        <v>05</v>
      </c>
      <c r="AM124">
        <f t="shared" si="45"/>
        <v>1</v>
      </c>
      <c r="AN124" s="7">
        <f t="shared" si="46"/>
        <v>82.25917485038158</v>
      </c>
      <c r="AO124" s="7">
        <f t="shared" si="47"/>
        <v>88.1490197888066</v>
      </c>
      <c r="AP124" s="7">
        <f t="shared" si="48"/>
        <v>159.05917553191492</v>
      </c>
      <c r="AQ124" s="7">
        <f t="shared" si="34"/>
        <v>96.34971195955677</v>
      </c>
      <c r="AR124" s="7">
        <f t="shared" si="35"/>
        <v>86.47594087891011</v>
      </c>
      <c r="AS124" s="7">
        <f t="shared" si="36"/>
        <v>74.38192683744902</v>
      </c>
      <c r="AT124" s="7">
        <f t="shared" si="37"/>
        <v>89.0015466575013</v>
      </c>
      <c r="AU124" s="7">
        <f t="shared" si="38"/>
        <v>125.04856165017114</v>
      </c>
      <c r="AV124" s="7">
        <f t="shared" si="39"/>
        <v>101.93501277838628</v>
      </c>
      <c r="AW124" s="7"/>
    </row>
    <row r="125" spans="13:49" ht="13.5">
      <c r="M125">
        <f t="shared" si="54"/>
        <v>2005</v>
      </c>
      <c r="N125">
        <f t="shared" si="55"/>
        <v>2</v>
      </c>
      <c r="O125" s="2">
        <f t="shared" si="40"/>
        <v>-0.14895995921935212</v>
      </c>
      <c r="P125" s="2">
        <f t="shared" si="41"/>
        <v>-0.10773418495790987</v>
      </c>
      <c r="Q125" s="2">
        <f t="shared" si="42"/>
        <v>-0.09097152819567744</v>
      </c>
      <c r="R125" s="2">
        <f t="shared" si="49"/>
        <v>-0.1064601101723428</v>
      </c>
      <c r="S125" s="2">
        <f t="shared" si="50"/>
        <v>-0.03961035135950919</v>
      </c>
      <c r="T125" s="2">
        <f t="shared" si="51"/>
        <v>0.03255826250897442</v>
      </c>
      <c r="U125" s="2">
        <f t="shared" si="52"/>
        <v>0.1445447269249136</v>
      </c>
      <c r="V125" s="2">
        <f t="shared" si="52"/>
        <v>-0.1503784778731624</v>
      </c>
      <c r="W125" s="2">
        <f t="shared" si="53"/>
        <v>0.07465712500540334</v>
      </c>
      <c r="X125" s="4">
        <f>'預金'!E146/100</f>
        <v>0.00094</v>
      </c>
      <c r="Z125" t="str">
        <f t="shared" si="43"/>
        <v>05</v>
      </c>
      <c r="AA125">
        <f t="shared" si="56"/>
        <v>2</v>
      </c>
      <c r="AB125" s="7">
        <f>'日本株'!C307</f>
        <v>11740.6</v>
      </c>
      <c r="AC125" s="7">
        <f>'日本株'!D307</f>
        <v>1177.41</v>
      </c>
      <c r="AD125" s="7">
        <f>'日本株'!E307</f>
        <v>95.49</v>
      </c>
      <c r="AE125" s="7">
        <f>'米国株'!B303</f>
        <v>10766.23</v>
      </c>
      <c r="AF125" s="7">
        <f>'米国株'!C303</f>
        <v>1203.6</v>
      </c>
      <c r="AG125" s="7">
        <f>'米国株'!D303</f>
        <v>2051.72</v>
      </c>
      <c r="AH125" s="7">
        <f>'為替'!B434</f>
        <v>104.58</v>
      </c>
      <c r="AI125" s="7">
        <f>'為替'!M434</f>
        <v>139.02</v>
      </c>
      <c r="AJ125" s="7">
        <v>138.19</v>
      </c>
      <c r="AL125" t="str">
        <f t="shared" si="44"/>
        <v>05</v>
      </c>
      <c r="AM125">
        <f t="shared" si="45"/>
        <v>2</v>
      </c>
      <c r="AN125" s="7">
        <f t="shared" si="46"/>
        <v>84.80917105800175</v>
      </c>
      <c r="AO125" s="7">
        <f t="shared" si="47"/>
        <v>90.55397891142337</v>
      </c>
      <c r="AP125" s="7">
        <f t="shared" si="48"/>
        <v>158.72672872340425</v>
      </c>
      <c r="AQ125" s="7">
        <f t="shared" si="34"/>
        <v>98.88742541809951</v>
      </c>
      <c r="AR125" s="7">
        <f t="shared" si="35"/>
        <v>88.1106287655288</v>
      </c>
      <c r="AS125" s="7">
        <f t="shared" si="36"/>
        <v>73.99638623306272</v>
      </c>
      <c r="AT125" s="7">
        <f t="shared" si="37"/>
        <v>89.860800824884</v>
      </c>
      <c r="AU125" s="7">
        <f t="shared" si="38"/>
        <v>128.5912496531311</v>
      </c>
      <c r="AV125" s="7">
        <f t="shared" si="39"/>
        <v>100.90543994158452</v>
      </c>
      <c r="AW125" s="7"/>
    </row>
    <row r="126" spans="13:49" ht="13.5">
      <c r="M126">
        <f t="shared" si="54"/>
        <v>2005</v>
      </c>
      <c r="N126">
        <f t="shared" si="55"/>
        <v>3</v>
      </c>
      <c r="O126" s="2">
        <f t="shared" si="40"/>
        <v>-0.028800211277131615</v>
      </c>
      <c r="P126" s="2">
        <f t="shared" si="41"/>
        <v>-0.016744050765181817</v>
      </c>
      <c r="Q126" s="2">
        <f t="shared" si="42"/>
        <v>0.1309823989868164</v>
      </c>
      <c r="R126" s="2">
        <f t="shared" si="49"/>
        <v>-0.08432134623333065</v>
      </c>
      <c r="S126" s="2">
        <f t="shared" si="50"/>
        <v>0.0368881520957991</v>
      </c>
      <c r="T126" s="2">
        <f t="shared" si="51"/>
        <v>0.1206044565060671</v>
      </c>
      <c r="U126" s="2">
        <f t="shared" si="52"/>
        <v>0.1333294833079477</v>
      </c>
      <c r="V126" s="2">
        <f t="shared" si="52"/>
        <v>-0.1529693535712493</v>
      </c>
      <c r="W126" s="2">
        <f t="shared" si="53"/>
        <v>0.052356960869482494</v>
      </c>
      <c r="X126" s="4">
        <f>'預金'!E147/100</f>
        <v>0.00098</v>
      </c>
      <c r="Z126" t="str">
        <f t="shared" si="43"/>
        <v>05</v>
      </c>
      <c r="AA126">
        <f t="shared" si="56"/>
        <v>3</v>
      </c>
      <c r="AB126" s="7">
        <f>'日本株'!C308</f>
        <v>11668.95</v>
      </c>
      <c r="AC126" s="7">
        <f>'日本株'!D308</f>
        <v>1182.18</v>
      </c>
      <c r="AD126" s="7">
        <f>'日本株'!E308</f>
        <v>95.68</v>
      </c>
      <c r="AE126" s="7">
        <f>'米国株'!B304</f>
        <v>10503.76</v>
      </c>
      <c r="AF126" s="7">
        <f>'米国株'!C304</f>
        <v>1180.59</v>
      </c>
      <c r="AG126" s="7">
        <f>'米国株'!D304</f>
        <v>1999.23</v>
      </c>
      <c r="AH126" s="7">
        <f>'為替'!B435</f>
        <v>106.97</v>
      </c>
      <c r="AI126" s="7">
        <f>'為替'!M435</f>
        <v>139.22</v>
      </c>
      <c r="AJ126" s="7">
        <v>139.41</v>
      </c>
      <c r="AL126" t="str">
        <f t="shared" si="44"/>
        <v>05</v>
      </c>
      <c r="AM126">
        <f t="shared" si="45"/>
        <v>3</v>
      </c>
      <c r="AN126" s="7">
        <f t="shared" si="46"/>
        <v>84.2916015039495</v>
      </c>
      <c r="AO126" s="7">
        <f t="shared" si="47"/>
        <v>90.92083708266999</v>
      </c>
      <c r="AP126" s="7">
        <f t="shared" si="48"/>
        <v>159.0425531914894</v>
      </c>
      <c r="AQ126" s="7">
        <f t="shared" si="34"/>
        <v>96.47664814978103</v>
      </c>
      <c r="AR126" s="7">
        <f t="shared" si="35"/>
        <v>86.42616086265839</v>
      </c>
      <c r="AS126" s="7">
        <f t="shared" si="36"/>
        <v>72.10330612789562</v>
      </c>
      <c r="AT126" s="7">
        <f t="shared" si="37"/>
        <v>91.91441828492869</v>
      </c>
      <c r="AU126" s="7">
        <f t="shared" si="38"/>
        <v>128.77624641568772</v>
      </c>
      <c r="AV126" s="7">
        <f t="shared" si="39"/>
        <v>101.7962760131435</v>
      </c>
      <c r="AW126" s="7"/>
    </row>
    <row r="127" spans="13:49" ht="13.5">
      <c r="M127">
        <f t="shared" si="54"/>
        <v>2005</v>
      </c>
      <c r="N127">
        <f t="shared" si="55"/>
        <v>4</v>
      </c>
      <c r="O127" s="2">
        <f t="shared" si="40"/>
        <v>0.3650662989943272</v>
      </c>
      <c r="P127" s="2">
        <f t="shared" si="41"/>
        <v>0.2933414510944514</v>
      </c>
      <c r="Q127" s="2">
        <f t="shared" si="42"/>
        <v>0.24439193680440763</v>
      </c>
      <c r="R127" s="2">
        <f t="shared" si="49"/>
        <v>0.18792902868413397</v>
      </c>
      <c r="S127" s="2">
        <f t="shared" si="50"/>
        <v>0.2954057299879649</v>
      </c>
      <c r="T127" s="2">
        <f t="shared" si="51"/>
        <v>0.6709884228530529</v>
      </c>
      <c r="U127" s="2">
        <f t="shared" si="52"/>
        <v>0.26057906514096585</v>
      </c>
      <c r="V127" s="2">
        <f t="shared" si="52"/>
        <v>-0.020023308101963178</v>
      </c>
      <c r="W127" s="2">
        <f t="shared" si="53"/>
        <v>-0.016409327987752742</v>
      </c>
      <c r="X127" s="4">
        <f>'預金'!E148/100</f>
        <v>0.0013</v>
      </c>
      <c r="Z127" t="str">
        <f t="shared" si="43"/>
        <v>05</v>
      </c>
      <c r="AA127">
        <f t="shared" si="56"/>
        <v>4</v>
      </c>
      <c r="AB127" s="7">
        <f>'日本株'!C309</f>
        <v>11008.9</v>
      </c>
      <c r="AC127" s="7">
        <f>'日本株'!D309</f>
        <v>1129.93</v>
      </c>
      <c r="AD127" s="7">
        <f>'日本株'!E309</f>
        <v>95.58</v>
      </c>
      <c r="AE127" s="7">
        <f>'米国株'!B305</f>
        <v>10192.51</v>
      </c>
      <c r="AF127" s="7">
        <f>'米国株'!C305</f>
        <v>1156.85</v>
      </c>
      <c r="AG127" s="7">
        <f>'米国株'!D305</f>
        <v>1921.65</v>
      </c>
      <c r="AH127" s="7">
        <f>'為替'!B436</f>
        <v>105.87</v>
      </c>
      <c r="AI127" s="7">
        <f>'為替'!M436</f>
        <v>136.8</v>
      </c>
      <c r="AJ127" s="7">
        <v>140.51</v>
      </c>
      <c r="AL127" t="str">
        <f t="shared" si="44"/>
        <v>05</v>
      </c>
      <c r="AM127">
        <f t="shared" si="45"/>
        <v>4</v>
      </c>
      <c r="AN127" s="7">
        <f t="shared" si="46"/>
        <v>79.52367709149749</v>
      </c>
      <c r="AO127" s="7">
        <f t="shared" si="47"/>
        <v>86.90231728232698</v>
      </c>
      <c r="AP127" s="7">
        <f t="shared" si="48"/>
        <v>158.87632978723406</v>
      </c>
      <c r="AQ127" s="7">
        <f t="shared" si="34"/>
        <v>93.61782838080121</v>
      </c>
      <c r="AR127" s="7">
        <f t="shared" si="35"/>
        <v>84.68825264822365</v>
      </c>
      <c r="AS127" s="7">
        <f t="shared" si="36"/>
        <v>69.30534166687706</v>
      </c>
      <c r="AT127" s="7">
        <f t="shared" si="37"/>
        <v>90.96923870080771</v>
      </c>
      <c r="AU127" s="7">
        <f t="shared" si="38"/>
        <v>126.53778558875221</v>
      </c>
      <c r="AV127" s="7">
        <f t="shared" si="39"/>
        <v>102.5994888645491</v>
      </c>
      <c r="AW127" s="7"/>
    </row>
    <row r="128" spans="13:49" ht="13.5">
      <c r="M128">
        <f t="shared" si="54"/>
        <v>2005</v>
      </c>
      <c r="N128">
        <f t="shared" si="55"/>
        <v>5</v>
      </c>
      <c r="O128" s="2">
        <f t="shared" si="40"/>
        <v>0.4685198687689818</v>
      </c>
      <c r="P128" s="2">
        <f t="shared" si="41"/>
        <v>0.5232577231613627</v>
      </c>
      <c r="Q128" s="2">
        <f t="shared" si="42"/>
        <v>0.3872071680309219</v>
      </c>
      <c r="R128" s="2">
        <f t="shared" si="49"/>
        <v>0.005406686708228525</v>
      </c>
      <c r="S128" s="2">
        <f t="shared" si="50"/>
        <v>0.10035536383252919</v>
      </c>
      <c r="T128" s="2">
        <f t="shared" si="51"/>
        <v>0.1723432410634127</v>
      </c>
      <c r="U128" s="2">
        <f t="shared" si="52"/>
        <v>0.1257068211134338</v>
      </c>
      <c r="V128" s="2">
        <f t="shared" si="52"/>
        <v>0.11753622957558219</v>
      </c>
      <c r="W128" s="2">
        <f t="shared" si="53"/>
        <v>-0.030351913090862825</v>
      </c>
      <c r="X128" s="4">
        <f>'預金'!E149/100</f>
        <v>0.0008799999999999999</v>
      </c>
      <c r="Z128" t="str">
        <f t="shared" si="43"/>
        <v>05</v>
      </c>
      <c r="AA128">
        <f t="shared" si="56"/>
        <v>5</v>
      </c>
      <c r="AB128" s="7">
        <f>'日本株'!C310</f>
        <v>11276.59</v>
      </c>
      <c r="AC128" s="7">
        <f>'日本株'!D310</f>
        <v>1144.33</v>
      </c>
      <c r="AD128" s="7">
        <f>'日本株'!E310</f>
        <v>93.24</v>
      </c>
      <c r="AE128" s="7">
        <f>'米国株'!B306</f>
        <v>10467.48</v>
      </c>
      <c r="AF128" s="7">
        <f>'米国株'!C306</f>
        <v>1191.5</v>
      </c>
      <c r="AG128" s="7">
        <f>'米国株'!D306</f>
        <v>2068.22</v>
      </c>
      <c r="AH128" s="7">
        <f>'為替'!B437</f>
        <v>108.17</v>
      </c>
      <c r="AI128" s="7">
        <f>'為替'!M437</f>
        <v>133.47</v>
      </c>
      <c r="AJ128" s="7">
        <v>140.7</v>
      </c>
      <c r="AL128" t="str">
        <f t="shared" si="44"/>
        <v>05</v>
      </c>
      <c r="AM128">
        <f t="shared" si="45"/>
        <v>5</v>
      </c>
      <c r="AN128" s="7">
        <f t="shared" si="46"/>
        <v>81.45735739748837</v>
      </c>
      <c r="AO128" s="7">
        <f t="shared" si="47"/>
        <v>88.00981364835452</v>
      </c>
      <c r="AP128" s="7">
        <f t="shared" si="48"/>
        <v>154.98670212765958</v>
      </c>
      <c r="AQ128" s="7">
        <f t="shared" si="34"/>
        <v>96.14341768803456</v>
      </c>
      <c r="AR128" s="7">
        <f t="shared" si="35"/>
        <v>87.22483729987336</v>
      </c>
      <c r="AS128" s="7">
        <f t="shared" si="36"/>
        <v>74.59146761494988</v>
      </c>
      <c r="AT128" s="7">
        <f t="shared" si="37"/>
        <v>92.94552328578794</v>
      </c>
      <c r="AU128" s="7">
        <f t="shared" si="38"/>
        <v>123.45758949218389</v>
      </c>
      <c r="AV128" s="7">
        <f t="shared" si="39"/>
        <v>102.73822562979188</v>
      </c>
      <c r="AW128" s="7"/>
    </row>
    <row r="129" spans="13:49" ht="13.5">
      <c r="M129">
        <f t="shared" si="54"/>
        <v>2005</v>
      </c>
      <c r="N129">
        <f t="shared" si="55"/>
        <v>6</v>
      </c>
      <c r="O129" s="2">
        <f t="shared" si="40"/>
        <v>0.8855327384560443</v>
      </c>
      <c r="P129" s="2">
        <f t="shared" si="41"/>
        <v>1.071487046407635</v>
      </c>
      <c r="Q129" s="2">
        <f t="shared" si="42"/>
        <v>0.1563827725968705</v>
      </c>
      <c r="R129" s="2">
        <f t="shared" si="49"/>
        <v>0.119345173964994</v>
      </c>
      <c r="S129" s="2">
        <f t="shared" si="50"/>
        <v>0.1319067106256373</v>
      </c>
      <c r="T129" s="2">
        <f t="shared" si="51"/>
        <v>0.1973342899962185</v>
      </c>
      <c r="U129" s="2">
        <f t="shared" si="52"/>
        <v>0.1097081897472616</v>
      </c>
      <c r="V129" s="2">
        <f t="shared" si="52"/>
        <v>0.08908355776409826</v>
      </c>
      <c r="W129" s="2">
        <f t="shared" si="53"/>
        <v>-0.09683712774350384</v>
      </c>
      <c r="X129" s="4">
        <f>'預金'!E150/100</f>
        <v>0.00091</v>
      </c>
      <c r="Z129" t="str">
        <f t="shared" si="43"/>
        <v>05</v>
      </c>
      <c r="AA129">
        <f t="shared" si="56"/>
        <v>6</v>
      </c>
      <c r="AB129" s="7">
        <f>'日本株'!C311</f>
        <v>11584.01</v>
      </c>
      <c r="AC129" s="7">
        <f>'日本株'!D311</f>
        <v>1177.2</v>
      </c>
      <c r="AD129" s="7">
        <f>'日本株'!E311</f>
        <v>98.67</v>
      </c>
      <c r="AE129" s="7">
        <f>'米国株'!B307</f>
        <v>10274.97</v>
      </c>
      <c r="AF129" s="7">
        <f>'米国株'!C307</f>
        <v>1191.33</v>
      </c>
      <c r="AG129" s="7">
        <f>'米国株'!D307</f>
        <v>2056.96</v>
      </c>
      <c r="AH129" s="7">
        <f>'為替'!B438</f>
        <v>110.37</v>
      </c>
      <c r="AI129" s="7">
        <f>'為替'!M438</f>
        <v>133.56</v>
      </c>
      <c r="AJ129" s="7">
        <v>141.2</v>
      </c>
      <c r="AL129" t="str">
        <f t="shared" si="44"/>
        <v>05</v>
      </c>
      <c r="AM129">
        <f t="shared" si="45"/>
        <v>6</v>
      </c>
      <c r="AN129" s="7">
        <f t="shared" si="46"/>
        <v>83.67803056296977</v>
      </c>
      <c r="AO129" s="7">
        <f t="shared" si="47"/>
        <v>90.53782792275213</v>
      </c>
      <c r="AP129" s="7">
        <f t="shared" si="48"/>
        <v>164.01263297872342</v>
      </c>
      <c r="AQ129" s="7">
        <f t="shared" si="34"/>
        <v>94.3752204391147</v>
      </c>
      <c r="AR129" s="7">
        <f t="shared" si="35"/>
        <v>87.21239229581043</v>
      </c>
      <c r="AS129" s="7">
        <f t="shared" si="36"/>
        <v>74.18536965373477</v>
      </c>
      <c r="AT129" s="7">
        <f t="shared" si="37"/>
        <v>94.83588245402991</v>
      </c>
      <c r="AU129" s="7">
        <f t="shared" si="38"/>
        <v>123.54083803533437</v>
      </c>
      <c r="AV129" s="7">
        <f t="shared" si="39"/>
        <v>103.10332238043081</v>
      </c>
      <c r="AW129" s="7"/>
    </row>
    <row r="130" spans="13:49" ht="13.5">
      <c r="M130">
        <f t="shared" si="54"/>
        <v>2005</v>
      </c>
      <c r="N130">
        <f t="shared" si="55"/>
        <v>7</v>
      </c>
      <c r="O130" s="2">
        <f t="shared" si="40"/>
        <v>0.7094494071354651</v>
      </c>
      <c r="P130" s="2">
        <f t="shared" si="41"/>
        <v>1.0664619342430504</v>
      </c>
      <c r="Q130" s="2">
        <f t="shared" si="42"/>
        <v>0.19375124363512874</v>
      </c>
      <c r="R130" s="2">
        <f t="shared" si="49"/>
        <v>-0.07338662965621323</v>
      </c>
      <c r="S130" s="2">
        <f t="shared" si="50"/>
        <v>-0.08519304987535925</v>
      </c>
      <c r="T130" s="2">
        <f t="shared" si="51"/>
        <v>-0.11301014737295345</v>
      </c>
      <c r="U130" s="2">
        <f t="shared" si="52"/>
        <v>0.13037150130259212</v>
      </c>
      <c r="V130" s="2">
        <f t="shared" si="52"/>
        <v>0.08080512824153918</v>
      </c>
      <c r="W130" s="2">
        <f t="shared" si="53"/>
        <v>-0.07847635596500302</v>
      </c>
      <c r="X130" s="4">
        <f>'預金'!E151/100</f>
        <v>0.00133</v>
      </c>
      <c r="Z130" t="str">
        <f t="shared" si="43"/>
        <v>05</v>
      </c>
      <c r="AA130">
        <f t="shared" si="56"/>
        <v>7</v>
      </c>
      <c r="AB130" s="7">
        <f>'日本株'!C312</f>
        <v>11899.6</v>
      </c>
      <c r="AC130" s="7">
        <f>'日本株'!D312</f>
        <v>1204.98</v>
      </c>
      <c r="AD130" s="7">
        <f>'日本株'!E312</f>
        <v>100.95</v>
      </c>
      <c r="AE130" s="7">
        <f>'米国株'!B308</f>
        <v>10640.91</v>
      </c>
      <c r="AF130" s="7">
        <f>'米国株'!C308</f>
        <v>1234.18</v>
      </c>
      <c r="AG130" s="7">
        <f>'米国株'!D308</f>
        <v>2184.83</v>
      </c>
      <c r="AH130" s="7">
        <f>'為替'!B439</f>
        <v>112.18</v>
      </c>
      <c r="AI130" s="7">
        <f>'為替'!M439</f>
        <v>136.11</v>
      </c>
      <c r="AJ130" s="7">
        <v>139.93</v>
      </c>
      <c r="AL130" t="str">
        <f t="shared" si="44"/>
        <v>05</v>
      </c>
      <c r="AM130">
        <f t="shared" si="45"/>
        <v>7</v>
      </c>
      <c r="AN130" s="7">
        <f t="shared" si="46"/>
        <v>85.95772038241637</v>
      </c>
      <c r="AO130" s="7">
        <f t="shared" si="47"/>
        <v>92.67437299554693</v>
      </c>
      <c r="AP130" s="7">
        <f t="shared" si="48"/>
        <v>167.8025265957447</v>
      </c>
      <c r="AQ130" s="7">
        <f t="shared" si="34"/>
        <v>97.73636584075479</v>
      </c>
      <c r="AR130" s="7">
        <f t="shared" si="35"/>
        <v>90.34926537873076</v>
      </c>
      <c r="AS130" s="7">
        <f t="shared" si="36"/>
        <v>78.79707003566881</v>
      </c>
      <c r="AT130" s="7">
        <f t="shared" si="37"/>
        <v>96.39113249699261</v>
      </c>
      <c r="AU130" s="7">
        <f t="shared" si="38"/>
        <v>125.89954675793176</v>
      </c>
      <c r="AV130" s="7">
        <f t="shared" si="39"/>
        <v>102.17597663380798</v>
      </c>
      <c r="AW130" s="7"/>
    </row>
    <row r="131" spans="13:49" ht="13.5">
      <c r="M131">
        <f t="shared" si="54"/>
        <v>2005</v>
      </c>
      <c r="N131">
        <f t="shared" si="55"/>
        <v>8</v>
      </c>
      <c r="O131" s="2">
        <f t="shared" si="40"/>
        <v>1.0601746537794825</v>
      </c>
      <c r="P131" s="2">
        <f t="shared" si="41"/>
        <v>1.1321798168415897</v>
      </c>
      <c r="Q131" s="2">
        <f t="shared" si="42"/>
        <v>0.480001136533575</v>
      </c>
      <c r="R131" s="2">
        <f t="shared" si="49"/>
        <v>0.1296102525731797</v>
      </c>
      <c r="S131" s="2">
        <f t="shared" si="50"/>
        <v>0.09902629689956388</v>
      </c>
      <c r="T131" s="2">
        <f t="shared" si="51"/>
        <v>0.15870568145008068</v>
      </c>
      <c r="U131" s="2">
        <f t="shared" si="52"/>
        <v>0.3214095012071365</v>
      </c>
      <c r="V131" s="2">
        <f t="shared" si="52"/>
        <v>0.11576553882936169</v>
      </c>
      <c r="W131" s="2">
        <f t="shared" si="53"/>
        <v>-0.034496559261965265</v>
      </c>
      <c r="X131" s="4">
        <f>'預金'!E152/100</f>
        <v>0.00158</v>
      </c>
      <c r="Z131" t="str">
        <f t="shared" si="43"/>
        <v>05</v>
      </c>
      <c r="AA131">
        <f t="shared" si="56"/>
        <v>8</v>
      </c>
      <c r="AB131" s="7">
        <f>'日本株'!C313</f>
        <v>12413.6</v>
      </c>
      <c r="AC131" s="7">
        <f>'日本株'!D313</f>
        <v>1271.29</v>
      </c>
      <c r="AD131" s="7">
        <f>'日本株'!E313</f>
        <v>101.19</v>
      </c>
      <c r="AE131" s="7">
        <f>'米国株'!B309</f>
        <v>10481.6</v>
      </c>
      <c r="AF131" s="7">
        <f>'米国株'!C309</f>
        <v>1220.33</v>
      </c>
      <c r="AG131" s="7">
        <f>'米国株'!D309</f>
        <v>2152.09</v>
      </c>
      <c r="AH131" s="7">
        <f>'為替'!B440</f>
        <v>111.42</v>
      </c>
      <c r="AI131" s="7">
        <f>'為替'!M440</f>
        <v>137.23</v>
      </c>
      <c r="AJ131" s="7">
        <v>139.62</v>
      </c>
      <c r="AL131" t="str">
        <f t="shared" si="44"/>
        <v>05</v>
      </c>
      <c r="AM131">
        <f t="shared" si="45"/>
        <v>8</v>
      </c>
      <c r="AN131" s="7">
        <f t="shared" si="46"/>
        <v>89.67064083995797</v>
      </c>
      <c r="AO131" s="7">
        <f t="shared" si="47"/>
        <v>97.77423994216407</v>
      </c>
      <c r="AP131" s="7">
        <f t="shared" si="48"/>
        <v>168.20146276595744</v>
      </c>
      <c r="AQ131" s="7">
        <f t="shared" si="34"/>
        <v>96.27310936719277</v>
      </c>
      <c r="AR131" s="7">
        <f t="shared" si="35"/>
        <v>89.33536357713339</v>
      </c>
      <c r="AS131" s="7">
        <f t="shared" si="36"/>
        <v>77.6162843118515</v>
      </c>
      <c r="AT131" s="7">
        <f t="shared" si="37"/>
        <v>95.73809932978176</v>
      </c>
      <c r="AU131" s="7">
        <f t="shared" si="38"/>
        <v>126.93552862824899</v>
      </c>
      <c r="AV131" s="7">
        <f t="shared" si="39"/>
        <v>101.94961664841185</v>
      </c>
      <c r="AW131" s="7"/>
    </row>
    <row r="132" spans="13:49" ht="13.5">
      <c r="M132">
        <f t="shared" si="54"/>
        <v>2005</v>
      </c>
      <c r="N132">
        <f t="shared" si="55"/>
        <v>9</v>
      </c>
      <c r="O132" s="2">
        <f t="shared" si="40"/>
        <v>0.9845707333552762</v>
      </c>
      <c r="P132" s="2">
        <f t="shared" si="41"/>
        <v>0.8620864612092349</v>
      </c>
      <c r="Q132" s="2">
        <f t="shared" si="42"/>
        <v>1.6226191601693123</v>
      </c>
      <c r="R132" s="2">
        <f t="shared" si="49"/>
        <v>0.057517803290543235</v>
      </c>
      <c r="S132" s="2">
        <f t="shared" si="50"/>
        <v>0.064934796555834</v>
      </c>
      <c r="T132" s="2">
        <f t="shared" si="51"/>
        <v>0.10348811108168388</v>
      </c>
      <c r="U132" s="2">
        <f t="shared" si="52"/>
        <v>0.1567587412863165</v>
      </c>
      <c r="V132" s="2">
        <f t="shared" si="52"/>
        <v>0.09905336810756404</v>
      </c>
      <c r="W132" s="2">
        <f t="shared" si="53"/>
        <v>-0.008689304059205094</v>
      </c>
      <c r="X132" s="4">
        <f>'預金'!E153/100</f>
        <v>0.00115</v>
      </c>
      <c r="Z132" t="str">
        <f t="shared" si="43"/>
        <v>05</v>
      </c>
      <c r="AA132">
        <f t="shared" si="56"/>
        <v>9</v>
      </c>
      <c r="AB132" s="7">
        <f>'日本株'!C314</f>
        <v>13574.3</v>
      </c>
      <c r="AC132" s="7">
        <f>'日本株'!D314</f>
        <v>1412.28</v>
      </c>
      <c r="AD132" s="7">
        <f>'日本株'!E314</f>
        <v>102.32</v>
      </c>
      <c r="AE132" s="7">
        <f>'米国株'!B310</f>
        <v>10568.7</v>
      </c>
      <c r="AF132" s="7">
        <f>'米国株'!C310</f>
        <v>1228.81</v>
      </c>
      <c r="AG132" s="7">
        <f>'米国株'!D310</f>
        <v>2151.69</v>
      </c>
      <c r="AH132" s="7">
        <f>'為替'!B441</f>
        <v>113.28</v>
      </c>
      <c r="AI132" s="7">
        <f>'為替'!M441</f>
        <v>136.44</v>
      </c>
      <c r="AJ132" s="7">
        <v>137.65</v>
      </c>
      <c r="AL132" t="str">
        <f t="shared" si="44"/>
        <v>05</v>
      </c>
      <c r="AM132">
        <f t="shared" si="45"/>
        <v>9</v>
      </c>
      <c r="AN132" s="7">
        <f t="shared" si="46"/>
        <v>98.05505090818468</v>
      </c>
      <c r="AO132" s="7">
        <f t="shared" si="47"/>
        <v>108.61770609815187</v>
      </c>
      <c r="AP132" s="7">
        <f t="shared" si="48"/>
        <v>170.07978723404256</v>
      </c>
      <c r="AQ132" s="7">
        <f aca="true" t="shared" si="57" ref="AQ132:AQ150">AE132/AE$76*100</f>
        <v>97.07311965435147</v>
      </c>
      <c r="AR132" s="7">
        <f aca="true" t="shared" si="58" ref="AR132:AR150">AF132/AF$76*100</f>
        <v>89.95614966215474</v>
      </c>
      <c r="AS132" s="7">
        <f aca="true" t="shared" si="59" ref="AS132:AS150">AG132/AG$76*100</f>
        <v>77.60185809653302</v>
      </c>
      <c r="AT132" s="7">
        <f aca="true" t="shared" si="60" ref="AT132:AT150">AH132/AH$76*100</f>
        <v>97.33631208111359</v>
      </c>
      <c r="AU132" s="7">
        <f aca="true" t="shared" si="61" ref="AU132:AU150">AI132/AI$76*100</f>
        <v>126.20479141615021</v>
      </c>
      <c r="AV132" s="7">
        <f aca="true" t="shared" si="62" ref="AV132:AV150">AJ132/AJ$76*100</f>
        <v>100.5111354508945</v>
      </c>
      <c r="AW132" s="7"/>
    </row>
    <row r="133" spans="13:49" ht="13.5">
      <c r="M133">
        <f t="shared" si="54"/>
        <v>2005</v>
      </c>
      <c r="N133">
        <f t="shared" si="55"/>
        <v>10</v>
      </c>
      <c r="O133" s="2">
        <f aca="true" t="shared" si="63" ref="O133:O147">(AB136/AB133)^4-1</f>
        <v>1.2420870330239921</v>
      </c>
      <c r="P133" s="2">
        <f aca="true" t="shared" si="64" ref="P133:P147">(AC136/AC133)^4-1</f>
        <v>0.9661639966822428</v>
      </c>
      <c r="Q133" s="2">
        <f aca="true" t="shared" si="65" ref="Q133:Q147">(AD136/AD133)^4-1</f>
        <v>1.42958169173205</v>
      </c>
      <c r="R133" s="2">
        <f t="shared" si="49"/>
        <v>0.17295917272267758</v>
      </c>
      <c r="S133" s="2">
        <f t="shared" si="50"/>
        <v>0.26504209154313796</v>
      </c>
      <c r="T133" s="2">
        <f t="shared" si="51"/>
        <v>0.39866064114202837</v>
      </c>
      <c r="U133" s="2">
        <f t="shared" si="52"/>
        <v>0.05324894397030877</v>
      </c>
      <c r="V133" s="2">
        <f t="shared" si="52"/>
        <v>0.13076509564685979</v>
      </c>
      <c r="W133" s="2">
        <f t="shared" si="53"/>
        <v>-0.009013863215606155</v>
      </c>
      <c r="X133" s="4">
        <f>'預金'!E154/100</f>
        <v>0.00127</v>
      </c>
      <c r="Z133" t="str">
        <f aca="true" t="shared" si="66" ref="Z133:Z150">RIGHT(M133,2)</f>
        <v>05</v>
      </c>
      <c r="AA133">
        <f t="shared" si="56"/>
        <v>10</v>
      </c>
      <c r="AB133" s="7">
        <f>'日本株'!C315</f>
        <v>13606.5</v>
      </c>
      <c r="AC133" s="7">
        <f>'日本株'!D315</f>
        <v>1444.73</v>
      </c>
      <c r="AD133" s="7">
        <f>'日本株'!E315</f>
        <v>105.52</v>
      </c>
      <c r="AE133" s="7">
        <f>'米国株'!B311</f>
        <v>10440.07</v>
      </c>
      <c r="AF133" s="7">
        <f>'米国株'!C311</f>
        <v>1207.01</v>
      </c>
      <c r="AG133" s="7">
        <f>'米国株'!D311</f>
        <v>2120.3</v>
      </c>
      <c r="AH133" s="7">
        <f>'為替'!B442</f>
        <v>115.67</v>
      </c>
      <c r="AI133" s="7">
        <f>'為替'!M442</f>
        <v>138.78</v>
      </c>
      <c r="AJ133" s="7">
        <v>137.1</v>
      </c>
      <c r="AL133" t="str">
        <f aca="true" t="shared" si="67" ref="AL133:AL150">Z133</f>
        <v>05</v>
      </c>
      <c r="AM133">
        <f aca="true" t="shared" si="68" ref="AM133:AM150">AA133</f>
        <v>10</v>
      </c>
      <c r="AN133" s="7">
        <f aca="true" t="shared" si="69" ref="AN133:AN150">AB133/AB$76*100</f>
        <v>98.2876502053303</v>
      </c>
      <c r="AO133" s="7">
        <f aca="true" t="shared" si="70" ref="AO133:AO150">AC133/AC$76*100</f>
        <v>111.113418395207</v>
      </c>
      <c r="AP133" s="7">
        <f aca="true" t="shared" si="71" ref="AP133:AP150">AD133/AD$76*100</f>
        <v>175.39893617021275</v>
      </c>
      <c r="AQ133" s="7">
        <f t="shared" si="57"/>
        <v>95.89165784910207</v>
      </c>
      <c r="AR133" s="7">
        <f t="shared" si="58"/>
        <v>88.36026090584988</v>
      </c>
      <c r="AS133" s="7">
        <f t="shared" si="59"/>
        <v>76.46976084941556</v>
      </c>
      <c r="AT133" s="7">
        <f t="shared" si="60"/>
        <v>99.38992954115828</v>
      </c>
      <c r="AU133" s="7">
        <f t="shared" si="61"/>
        <v>128.36925353806308</v>
      </c>
      <c r="AV133" s="7">
        <f t="shared" si="62"/>
        <v>100.10952902519168</v>
      </c>
      <c r="AW133" s="7"/>
    </row>
    <row r="134" spans="13:49" ht="13.5">
      <c r="M134">
        <f t="shared" si="54"/>
        <v>2005</v>
      </c>
      <c r="N134">
        <f t="shared" si="55"/>
        <v>11</v>
      </c>
      <c r="O134" s="2">
        <f t="shared" si="63"/>
        <v>0.40976657254984716</v>
      </c>
      <c r="P134" s="2">
        <f t="shared" si="64"/>
        <v>0.3648014403853006</v>
      </c>
      <c r="Q134" s="2">
        <f t="shared" si="65"/>
        <v>0.36234996706238465</v>
      </c>
      <c r="R134" s="2">
        <f aca="true" t="shared" si="72" ref="R134:R146">(AE137/AE134)^4-1</f>
        <v>0.0712497841823585</v>
      </c>
      <c r="S134" s="2">
        <f aca="true" t="shared" si="73" ref="S134:S146">(AF137/AF134)^4-1</f>
        <v>0.10361639714654491</v>
      </c>
      <c r="T134" s="2">
        <f aca="true" t="shared" si="74" ref="T134:T146">(AG137/AG134)^4-1</f>
        <v>0.08989153603309075</v>
      </c>
      <c r="U134" s="2">
        <f aca="true" t="shared" si="75" ref="U134:V147">(AH137/AH134)^4-1</f>
        <v>-0.1001388363993112</v>
      </c>
      <c r="V134" s="2">
        <f t="shared" si="75"/>
        <v>-0.06661741025931</v>
      </c>
      <c r="W134" s="2">
        <f aca="true" t="shared" si="76" ref="W134:W147">(AJ137/AJ134)^4-1</f>
        <v>-0.06785487066690665</v>
      </c>
      <c r="X134" s="4">
        <f>'預金'!E155/100</f>
        <v>0.00196</v>
      </c>
      <c r="Z134" t="str">
        <f t="shared" si="66"/>
        <v>05</v>
      </c>
      <c r="AA134">
        <f t="shared" si="56"/>
        <v>11</v>
      </c>
      <c r="AB134" s="7">
        <f>'日本株'!C316</f>
        <v>14872.15</v>
      </c>
      <c r="AC134" s="7">
        <f>'日本株'!D316</f>
        <v>1536.21</v>
      </c>
      <c r="AD134" s="7">
        <f>'日本株'!E316</f>
        <v>111.61</v>
      </c>
      <c r="AE134" s="7">
        <f>'米国株'!B312</f>
        <v>10805.87</v>
      </c>
      <c r="AF134" s="7">
        <f>'米国株'!C312</f>
        <v>1249.48</v>
      </c>
      <c r="AG134" s="7">
        <f>'米国株'!D312</f>
        <v>2232.82</v>
      </c>
      <c r="AH134" s="7">
        <f>'為替'!B443</f>
        <v>119.46</v>
      </c>
      <c r="AI134" s="7">
        <f>'為替'!M443</f>
        <v>141.04</v>
      </c>
      <c r="AJ134" s="7">
        <v>138.4</v>
      </c>
      <c r="AL134" t="str">
        <f t="shared" si="67"/>
        <v>05</v>
      </c>
      <c r="AM134">
        <f t="shared" si="68"/>
        <v>11</v>
      </c>
      <c r="AN134" s="7">
        <f t="shared" si="69"/>
        <v>107.43017506347724</v>
      </c>
      <c r="AO134" s="7">
        <f t="shared" si="70"/>
        <v>118.14909669827647</v>
      </c>
      <c r="AP134" s="7">
        <f t="shared" si="71"/>
        <v>185.52194148936172</v>
      </c>
      <c r="AQ134" s="7">
        <f t="shared" si="57"/>
        <v>99.2515173559063</v>
      </c>
      <c r="AR134" s="7">
        <f t="shared" si="58"/>
        <v>91.46931574439427</v>
      </c>
      <c r="AS134" s="7">
        <f t="shared" si="59"/>
        <v>80.52785521850306</v>
      </c>
      <c r="AT134" s="7">
        <f t="shared" si="60"/>
        <v>102.64650283553875</v>
      </c>
      <c r="AU134" s="7">
        <f t="shared" si="61"/>
        <v>130.45971695495328</v>
      </c>
      <c r="AV134" s="7">
        <f t="shared" si="62"/>
        <v>101.05878057685287</v>
      </c>
      <c r="AW134" s="7"/>
    </row>
    <row r="135" spans="13:49" ht="13.5">
      <c r="M135">
        <f t="shared" si="54"/>
        <v>2005</v>
      </c>
      <c r="N135">
        <f t="shared" si="55"/>
        <v>12</v>
      </c>
      <c r="O135" s="2">
        <f t="shared" si="63"/>
        <v>0.25702851818901173</v>
      </c>
      <c r="P135" s="2">
        <f t="shared" si="64"/>
        <v>0.20407271984145137</v>
      </c>
      <c r="Q135" s="2">
        <f t="shared" si="65"/>
        <v>-0.17781550134725355</v>
      </c>
      <c r="R135" s="2">
        <f t="shared" si="72"/>
        <v>0.15445215257581535</v>
      </c>
      <c r="S135" s="2">
        <f t="shared" si="73"/>
        <v>0.1578244349249247</v>
      </c>
      <c r="T135" s="2">
        <f t="shared" si="74"/>
        <v>0.2671296629615403</v>
      </c>
      <c r="U135" s="2">
        <f t="shared" si="75"/>
        <v>-0.0003404400156413745</v>
      </c>
      <c r="V135" s="2">
        <f t="shared" si="75"/>
        <v>0.08291840733030154</v>
      </c>
      <c r="W135" s="2">
        <f t="shared" si="76"/>
        <v>-0.10856470145994679</v>
      </c>
      <c r="X135" s="4">
        <f>'預金'!E156/100</f>
        <v>0.0018599999999999999</v>
      </c>
      <c r="Z135" t="str">
        <f t="shared" si="66"/>
        <v>05</v>
      </c>
      <c r="AA135">
        <f t="shared" si="56"/>
        <v>12</v>
      </c>
      <c r="AB135" s="7">
        <f>'日本株'!C317</f>
        <v>16111.43</v>
      </c>
      <c r="AC135" s="7">
        <f>'日本株'!D317</f>
        <v>1649.76</v>
      </c>
      <c r="AD135" s="7">
        <f>'日本株'!E317</f>
        <v>130.21</v>
      </c>
      <c r="AE135" s="7">
        <f>'米国株'!B313</f>
        <v>10717.5</v>
      </c>
      <c r="AF135" s="7">
        <f>'米国株'!C313</f>
        <v>1248.29</v>
      </c>
      <c r="AG135" s="7">
        <f>'米国株'!D313</f>
        <v>2205.32</v>
      </c>
      <c r="AH135" s="7">
        <f>'為替'!B444</f>
        <v>117.48</v>
      </c>
      <c r="AI135" s="7">
        <f>'為替'!M444</f>
        <v>139.7</v>
      </c>
      <c r="AJ135" s="7">
        <v>137.35</v>
      </c>
      <c r="AL135" t="str">
        <f t="shared" si="67"/>
        <v>05</v>
      </c>
      <c r="AM135">
        <f t="shared" si="68"/>
        <v>12</v>
      </c>
      <c r="AN135" s="7">
        <f t="shared" si="69"/>
        <v>116.38221409970708</v>
      </c>
      <c r="AO135" s="7">
        <f t="shared" si="70"/>
        <v>126.88216700122285</v>
      </c>
      <c r="AP135" s="7">
        <f t="shared" si="71"/>
        <v>216.43949468085108</v>
      </c>
      <c r="AQ135" s="7">
        <f t="shared" si="57"/>
        <v>98.43984216559386</v>
      </c>
      <c r="AR135" s="7">
        <f t="shared" si="58"/>
        <v>91.38220071595377</v>
      </c>
      <c r="AS135" s="7">
        <f t="shared" si="59"/>
        <v>79.53605291535779</v>
      </c>
      <c r="AT135" s="7">
        <f t="shared" si="60"/>
        <v>100.945179584121</v>
      </c>
      <c r="AU135" s="7">
        <f t="shared" si="61"/>
        <v>129.22023864582368</v>
      </c>
      <c r="AV135" s="7">
        <f t="shared" si="62"/>
        <v>100.29207740051113</v>
      </c>
      <c r="AW135" s="7"/>
    </row>
    <row r="136" spans="13:49" ht="13.5">
      <c r="M136">
        <f t="shared" si="54"/>
        <v>2006</v>
      </c>
      <c r="N136">
        <f t="shared" si="55"/>
        <v>1</v>
      </c>
      <c r="O136" s="2">
        <f t="shared" si="63"/>
        <v>0.06303832249746244</v>
      </c>
      <c r="P136" s="2">
        <f t="shared" si="64"/>
        <v>0.01329962709218968</v>
      </c>
      <c r="Q136" s="2">
        <f t="shared" si="65"/>
        <v>-0.3947234120030896</v>
      </c>
      <c r="R136" s="2">
        <f t="shared" si="72"/>
        <v>0.19814201380799012</v>
      </c>
      <c r="S136" s="2">
        <f t="shared" si="73"/>
        <v>0.09886783277141986</v>
      </c>
      <c r="T136" s="2">
        <f t="shared" si="74"/>
        <v>0.029375058227074646</v>
      </c>
      <c r="U136" s="2">
        <f t="shared" si="75"/>
        <v>-0.09411120380589477</v>
      </c>
      <c r="V136" s="2">
        <f t="shared" si="75"/>
        <v>0.03339178974667756</v>
      </c>
      <c r="W136" s="2">
        <f t="shared" si="76"/>
        <v>-0.11700814388926861</v>
      </c>
      <c r="X136" s="4">
        <f>'預金'!E157/100</f>
        <v>0.002</v>
      </c>
      <c r="Z136" t="str">
        <f t="shared" si="66"/>
        <v>06</v>
      </c>
      <c r="AA136">
        <f t="shared" si="56"/>
        <v>1</v>
      </c>
      <c r="AB136" s="7">
        <f>'日本株'!C318</f>
        <v>16649.82</v>
      </c>
      <c r="AC136" s="7">
        <f>'日本株'!D318</f>
        <v>1710.77</v>
      </c>
      <c r="AD136" s="7">
        <f>'日本株'!E318</f>
        <v>131.74</v>
      </c>
      <c r="AE136" s="7">
        <f>'米国株'!B314</f>
        <v>10864.86</v>
      </c>
      <c r="AF136" s="7">
        <f>'米国株'!C314</f>
        <v>1280.08</v>
      </c>
      <c r="AG136" s="7">
        <f>'米国株'!D314</f>
        <v>2305.82</v>
      </c>
      <c r="AH136" s="7">
        <f>'為替'!B445</f>
        <v>117.18</v>
      </c>
      <c r="AI136" s="7">
        <f>'為替'!M445</f>
        <v>143.11</v>
      </c>
      <c r="AJ136" s="7">
        <v>136.79</v>
      </c>
      <c r="AL136" t="str">
        <f t="shared" si="67"/>
        <v>06</v>
      </c>
      <c r="AM136">
        <f t="shared" si="68"/>
        <v>1</v>
      </c>
      <c r="AN136" s="7">
        <f t="shared" si="69"/>
        <v>120.27131768946549</v>
      </c>
      <c r="AO136" s="7">
        <f t="shared" si="70"/>
        <v>131.57441375756596</v>
      </c>
      <c r="AP136" s="7">
        <f t="shared" si="71"/>
        <v>218.98271276595747</v>
      </c>
      <c r="AQ136" s="7">
        <f t="shared" si="57"/>
        <v>99.79333832995326</v>
      </c>
      <c r="AR136" s="7">
        <f t="shared" si="58"/>
        <v>93.70941647572126</v>
      </c>
      <c r="AS136" s="7">
        <f t="shared" si="59"/>
        <v>83.16063951412508</v>
      </c>
      <c r="AT136" s="7">
        <f t="shared" si="60"/>
        <v>100.68740333390618</v>
      </c>
      <c r="AU136" s="7">
        <f t="shared" si="61"/>
        <v>132.37443344741467</v>
      </c>
      <c r="AV136" s="7">
        <f t="shared" si="62"/>
        <v>99.88316903979555</v>
      </c>
      <c r="AW136" s="7"/>
    </row>
    <row r="137" spans="13:49" ht="13.5">
      <c r="M137">
        <f t="shared" si="54"/>
        <v>2006</v>
      </c>
      <c r="N137">
        <f t="shared" si="55"/>
        <v>2</v>
      </c>
      <c r="O137" s="2">
        <f t="shared" si="63"/>
        <v>-0.1701126038997044</v>
      </c>
      <c r="P137" s="2">
        <f t="shared" si="64"/>
        <v>-0.18023276856200077</v>
      </c>
      <c r="Q137" s="2">
        <f t="shared" si="65"/>
        <v>-0.4959498902105014</v>
      </c>
      <c r="R137" s="2">
        <f t="shared" si="72"/>
        <v>0.06517297584558057</v>
      </c>
      <c r="S137" s="2">
        <f t="shared" si="73"/>
        <v>-0.032607744172298836</v>
      </c>
      <c r="T137" s="2">
        <f t="shared" si="74"/>
        <v>-0.16797741414133183</v>
      </c>
      <c r="U137" s="2">
        <f t="shared" si="75"/>
        <v>-0.145959623680592</v>
      </c>
      <c r="V137" s="2">
        <f t="shared" si="75"/>
        <v>0.16547659865913267</v>
      </c>
      <c r="W137" s="2">
        <f t="shared" si="76"/>
        <v>-0.06679311978677971</v>
      </c>
      <c r="X137" s="4">
        <f>'預金'!E158/100</f>
        <v>0.00249</v>
      </c>
      <c r="Z137" t="str">
        <f t="shared" si="66"/>
        <v>06</v>
      </c>
      <c r="AA137">
        <f t="shared" si="56"/>
        <v>2</v>
      </c>
      <c r="AB137" s="7">
        <f>'日本株'!C319</f>
        <v>16205.43</v>
      </c>
      <c r="AC137" s="7">
        <f>'日本株'!D319</f>
        <v>1660.42</v>
      </c>
      <c r="AD137" s="7">
        <f>'日本株'!E319</f>
        <v>120.58</v>
      </c>
      <c r="AE137" s="7">
        <f>'米国株'!B315</f>
        <v>10993.41</v>
      </c>
      <c r="AF137" s="7">
        <f>'米国株'!C315</f>
        <v>1280.66</v>
      </c>
      <c r="AG137" s="7">
        <f>'米国株'!D315</f>
        <v>2281.39</v>
      </c>
      <c r="AH137" s="7">
        <f>'為替'!B446</f>
        <v>116.35</v>
      </c>
      <c r="AI137" s="7">
        <f>'為替'!M446</f>
        <v>138.63</v>
      </c>
      <c r="AJ137" s="7">
        <v>135.99</v>
      </c>
      <c r="AL137" t="str">
        <f t="shared" si="67"/>
        <v>06</v>
      </c>
      <c r="AM137">
        <f t="shared" si="68"/>
        <v>2</v>
      </c>
      <c r="AN137" s="7">
        <f t="shared" si="69"/>
        <v>117.06123068143648</v>
      </c>
      <c r="AO137" s="7">
        <f t="shared" si="70"/>
        <v>127.7020219499627</v>
      </c>
      <c r="AP137" s="7">
        <f t="shared" si="71"/>
        <v>200.43218085106383</v>
      </c>
      <c r="AQ137" s="7">
        <f t="shared" si="57"/>
        <v>100.97406533815358</v>
      </c>
      <c r="AR137" s="7">
        <f t="shared" si="58"/>
        <v>93.75187590134773</v>
      </c>
      <c r="AS137" s="7">
        <f t="shared" si="59"/>
        <v>82.2795584135491</v>
      </c>
      <c r="AT137" s="7">
        <f t="shared" si="60"/>
        <v>99.97422237497851</v>
      </c>
      <c r="AU137" s="7">
        <f t="shared" si="61"/>
        <v>128.23050596614559</v>
      </c>
      <c r="AV137" s="7">
        <f t="shared" si="62"/>
        <v>99.29901423877328</v>
      </c>
      <c r="AW137" s="7"/>
    </row>
    <row r="138" spans="13:49" ht="13.5">
      <c r="M138">
        <f t="shared" si="54"/>
        <v>2006</v>
      </c>
      <c r="N138">
        <f t="shared" si="55"/>
        <v>3</v>
      </c>
      <c r="O138" s="2">
        <f t="shared" si="63"/>
        <v>-0.3176208261490955</v>
      </c>
      <c r="P138" s="2">
        <f t="shared" si="64"/>
        <v>-0.2889041790574105</v>
      </c>
      <c r="Q138" s="2">
        <f t="shared" si="65"/>
        <v>-0.5697367749659799</v>
      </c>
      <c r="R138" s="2">
        <f t="shared" si="72"/>
        <v>0.014807898461375979</v>
      </c>
      <c r="S138" s="2">
        <f t="shared" si="73"/>
        <v>-0.07405805668117771</v>
      </c>
      <c r="T138" s="2">
        <f t="shared" si="74"/>
        <v>-0.2573165560798162</v>
      </c>
      <c r="U138" s="2">
        <f t="shared" si="75"/>
        <v>-0.09230514298882819</v>
      </c>
      <c r="V138" s="2">
        <f t="shared" si="75"/>
        <v>0.12872348922886734</v>
      </c>
      <c r="W138" s="2">
        <f t="shared" si="76"/>
        <v>-0.053154822161592064</v>
      </c>
      <c r="X138" s="4">
        <f>'預金'!E159/100</f>
        <v>0.00243</v>
      </c>
      <c r="Z138" t="str">
        <f t="shared" si="66"/>
        <v>06</v>
      </c>
      <c r="AA138">
        <f t="shared" si="56"/>
        <v>3</v>
      </c>
      <c r="AB138" s="7">
        <f>'日本株'!C320</f>
        <v>17059.66</v>
      </c>
      <c r="AC138" s="7">
        <f>'日本株'!D320</f>
        <v>1728.16</v>
      </c>
      <c r="AD138" s="7">
        <f>'日本株'!E320</f>
        <v>123.99</v>
      </c>
      <c r="AE138" s="7">
        <f>'米国株'!B316</f>
        <v>11109.32</v>
      </c>
      <c r="AF138" s="7">
        <f>'米国株'!C316</f>
        <v>1294.87</v>
      </c>
      <c r="AG138" s="7">
        <f>'米国株'!D316</f>
        <v>2339.79</v>
      </c>
      <c r="AH138" s="7">
        <f>'為替'!B447</f>
        <v>117.47</v>
      </c>
      <c r="AI138" s="7">
        <f>'為替'!M447</f>
        <v>142.51</v>
      </c>
      <c r="AJ138" s="7">
        <v>133.46</v>
      </c>
      <c r="AL138" t="str">
        <f t="shared" si="67"/>
        <v>06</v>
      </c>
      <c r="AM138">
        <f t="shared" si="68"/>
        <v>3</v>
      </c>
      <c r="AN138" s="7">
        <f t="shared" si="69"/>
        <v>123.23182998580566</v>
      </c>
      <c r="AO138" s="7">
        <f t="shared" si="70"/>
        <v>132.91186943848396</v>
      </c>
      <c r="AP138" s="7">
        <f t="shared" si="71"/>
        <v>206.10039893617022</v>
      </c>
      <c r="AQ138" s="7">
        <f t="shared" si="57"/>
        <v>102.03869441260322</v>
      </c>
      <c r="AR138" s="7">
        <f t="shared" si="58"/>
        <v>94.79213182919597</v>
      </c>
      <c r="AS138" s="7">
        <f t="shared" si="59"/>
        <v>84.3857858500467</v>
      </c>
      <c r="AT138" s="7">
        <f t="shared" si="60"/>
        <v>100.93658704244717</v>
      </c>
      <c r="AU138" s="7">
        <f t="shared" si="61"/>
        <v>131.8194431597447</v>
      </c>
      <c r="AV138" s="7">
        <f t="shared" si="62"/>
        <v>97.45162468054036</v>
      </c>
      <c r="AW138" s="7"/>
    </row>
    <row r="139" spans="13:49" ht="13.5">
      <c r="M139">
        <f t="shared" si="54"/>
        <v>2006</v>
      </c>
      <c r="N139">
        <f t="shared" si="55"/>
        <v>4</v>
      </c>
      <c r="O139" s="2">
        <f t="shared" si="63"/>
        <v>-0.30129736384575423</v>
      </c>
      <c r="P139" s="2">
        <f t="shared" si="64"/>
        <v>-0.29641458009050703</v>
      </c>
      <c r="Q139" s="2">
        <f t="shared" si="65"/>
        <v>-0.626505689972395</v>
      </c>
      <c r="R139" s="2">
        <f t="shared" si="72"/>
        <v>-0.062341428701098156</v>
      </c>
      <c r="S139" s="2">
        <f t="shared" si="73"/>
        <v>-0.09965885766054239</v>
      </c>
      <c r="T139" s="2">
        <f t="shared" si="74"/>
        <v>-0.34244617334692073</v>
      </c>
      <c r="U139" s="2">
        <f t="shared" si="75"/>
        <v>0.0052587642498602705</v>
      </c>
      <c r="V139" s="2">
        <f t="shared" si="75"/>
        <v>0.06355821088822</v>
      </c>
      <c r="W139" s="2">
        <f t="shared" si="76"/>
        <v>-0.01797707006557836</v>
      </c>
      <c r="X139" s="4">
        <f>'預金'!E160/100</f>
        <v>0.00314</v>
      </c>
      <c r="Z139" t="str">
        <f t="shared" si="66"/>
        <v>06</v>
      </c>
      <c r="AA139">
        <f t="shared" si="56"/>
        <v>4</v>
      </c>
      <c r="AB139" s="7">
        <f>'日本株'!C321</f>
        <v>16906.23</v>
      </c>
      <c r="AC139" s="7">
        <f>'日本株'!D321</f>
        <v>1716.43</v>
      </c>
      <c r="AD139" s="7">
        <f>'日本株'!E321</f>
        <v>116.2</v>
      </c>
      <c r="AE139" s="7">
        <f>'米国株'!B317</f>
        <v>11367.14</v>
      </c>
      <c r="AF139" s="7">
        <f>'米国株'!C317</f>
        <v>1310.61</v>
      </c>
      <c r="AG139" s="7">
        <f>'米国株'!D317</f>
        <v>2322.57</v>
      </c>
      <c r="AH139" s="7">
        <f>'為替'!B448</f>
        <v>114.32</v>
      </c>
      <c r="AI139" s="7">
        <f>'為替'!M448</f>
        <v>144.29</v>
      </c>
      <c r="AJ139" s="7">
        <v>132.6</v>
      </c>
      <c r="AL139" t="str">
        <f t="shared" si="67"/>
        <v>06</v>
      </c>
      <c r="AM139">
        <f t="shared" si="68"/>
        <v>4</v>
      </c>
      <c r="AN139" s="7">
        <f t="shared" si="69"/>
        <v>122.12351600564884</v>
      </c>
      <c r="AO139" s="7">
        <f t="shared" si="70"/>
        <v>132.0097213569907</v>
      </c>
      <c r="AP139" s="7">
        <f t="shared" si="71"/>
        <v>193.15159574468086</v>
      </c>
      <c r="AQ139" s="7">
        <f t="shared" si="57"/>
        <v>104.4067616024454</v>
      </c>
      <c r="AR139" s="7">
        <f t="shared" si="58"/>
        <v>95.94439279361058</v>
      </c>
      <c r="AS139" s="7">
        <f t="shared" si="59"/>
        <v>83.76473728058629</v>
      </c>
      <c r="AT139" s="7">
        <f t="shared" si="60"/>
        <v>98.22993641519162</v>
      </c>
      <c r="AU139" s="7">
        <f t="shared" si="61"/>
        <v>133.46591434649892</v>
      </c>
      <c r="AV139" s="7">
        <f t="shared" si="62"/>
        <v>96.82365826944141</v>
      </c>
      <c r="AW139" s="7"/>
    </row>
    <row r="140" spans="13:49" ht="13.5">
      <c r="M140">
        <f t="shared" si="54"/>
        <v>2006</v>
      </c>
      <c r="N140">
        <f t="shared" si="55"/>
        <v>5</v>
      </c>
      <c r="O140" s="2">
        <f t="shared" si="63"/>
        <v>0.18586298693445946</v>
      </c>
      <c r="P140" s="2">
        <f t="shared" si="64"/>
        <v>0.1453410028281954</v>
      </c>
      <c r="Q140" s="2">
        <f t="shared" si="65"/>
        <v>-0.28581179549877256</v>
      </c>
      <c r="R140" s="2">
        <f t="shared" si="72"/>
        <v>0.07843692188041684</v>
      </c>
      <c r="S140" s="2">
        <f t="shared" si="73"/>
        <v>0.1105358118803974</v>
      </c>
      <c r="T140" s="2">
        <f t="shared" si="74"/>
        <v>0.008970391574802727</v>
      </c>
      <c r="U140" s="2">
        <f t="shared" si="75"/>
        <v>0.20673276897830006</v>
      </c>
      <c r="V140" s="2">
        <f t="shared" si="75"/>
        <v>0.1788935175228814</v>
      </c>
      <c r="W140" s="2">
        <f t="shared" si="76"/>
        <v>0.040092268499881234</v>
      </c>
      <c r="X140" s="4">
        <f>'預金'!E161/100</f>
        <v>0.0028699999999999997</v>
      </c>
      <c r="Z140" t="str">
        <f t="shared" si="66"/>
        <v>06</v>
      </c>
      <c r="AA140">
        <f t="shared" si="56"/>
        <v>5</v>
      </c>
      <c r="AB140" s="7">
        <f>'日本株'!C322</f>
        <v>15467.33</v>
      </c>
      <c r="AC140" s="7">
        <f>'日本株'!D322</f>
        <v>1579.94</v>
      </c>
      <c r="AD140" s="7">
        <f>'日本株'!E322</f>
        <v>101.6</v>
      </c>
      <c r="AE140" s="7">
        <f>'米国株'!B318</f>
        <v>11168.31</v>
      </c>
      <c r="AF140" s="7">
        <f>'米国株'!C318</f>
        <v>1270.09</v>
      </c>
      <c r="AG140" s="7">
        <f>'米国株'!D318</f>
        <v>2178.88</v>
      </c>
      <c r="AH140" s="7">
        <f>'為替'!B449</f>
        <v>111.85</v>
      </c>
      <c r="AI140" s="7">
        <f>'為替'!M449</f>
        <v>144.04</v>
      </c>
      <c r="AJ140" s="7">
        <v>133.66</v>
      </c>
      <c r="AL140" t="str">
        <f t="shared" si="67"/>
        <v>06</v>
      </c>
      <c r="AM140">
        <f t="shared" si="68"/>
        <v>5</v>
      </c>
      <c r="AN140" s="7">
        <f t="shared" si="69"/>
        <v>111.72950579872938</v>
      </c>
      <c r="AO140" s="7">
        <f t="shared" si="70"/>
        <v>121.5123478153865</v>
      </c>
      <c r="AP140" s="7">
        <f t="shared" si="71"/>
        <v>168.88297872340425</v>
      </c>
      <c r="AQ140" s="7">
        <f t="shared" si="57"/>
        <v>102.5805153866502</v>
      </c>
      <c r="AR140" s="7">
        <f t="shared" si="58"/>
        <v>92.97808947225862</v>
      </c>
      <c r="AS140" s="7">
        <f t="shared" si="59"/>
        <v>78.58248008280648</v>
      </c>
      <c r="AT140" s="7">
        <f t="shared" si="60"/>
        <v>96.10757862175632</v>
      </c>
      <c r="AU140" s="7">
        <f t="shared" si="61"/>
        <v>133.2346683933031</v>
      </c>
      <c r="AV140" s="7">
        <f t="shared" si="62"/>
        <v>97.59766338079592</v>
      </c>
      <c r="AW140" s="7"/>
    </row>
    <row r="141" spans="13:49" ht="13.5">
      <c r="M141">
        <f>M129+1</f>
        <v>2006</v>
      </c>
      <c r="N141">
        <f>N129</f>
        <v>6</v>
      </c>
      <c r="O141" s="2">
        <f t="shared" si="63"/>
        <v>0.17049501954541713</v>
      </c>
      <c r="P141" s="2">
        <f t="shared" si="64"/>
        <v>0.06127288625086735</v>
      </c>
      <c r="Q141" s="2">
        <f t="shared" si="65"/>
        <v>-0.37492745520512916</v>
      </c>
      <c r="R141" s="2">
        <f t="shared" si="72"/>
        <v>0.20364745091882108</v>
      </c>
      <c r="S141" s="2">
        <f t="shared" si="73"/>
        <v>0.22332639277459632</v>
      </c>
      <c r="T141" s="2">
        <f t="shared" si="74"/>
        <v>0.16873290611426905</v>
      </c>
      <c r="U141" s="2">
        <f t="shared" si="75"/>
        <v>0.12361160455262343</v>
      </c>
      <c r="V141" s="2">
        <f t="shared" si="75"/>
        <v>0.07155570832058578</v>
      </c>
      <c r="W141" s="2">
        <f t="shared" si="76"/>
        <v>0.09919846953830569</v>
      </c>
      <c r="X141" s="4">
        <f>'預金'!E162/100</f>
        <v>0.00241</v>
      </c>
      <c r="Z141" t="str">
        <f t="shared" si="66"/>
        <v>06</v>
      </c>
      <c r="AA141">
        <f>AA129</f>
        <v>6</v>
      </c>
      <c r="AB141" s="7">
        <f>'日本株'!C323</f>
        <v>15505.18</v>
      </c>
      <c r="AC141" s="7">
        <f>'日本株'!D323</f>
        <v>1586.96</v>
      </c>
      <c r="AD141" s="7">
        <f>'日本株'!E323</f>
        <v>100.42</v>
      </c>
      <c r="AE141" s="7">
        <f>'米国株'!B319</f>
        <v>11150.22</v>
      </c>
      <c r="AF141" s="7">
        <f>'米国株'!C319</f>
        <v>1270.2</v>
      </c>
      <c r="AG141" s="7">
        <f>'米国株'!D319</f>
        <v>2172.09</v>
      </c>
      <c r="AH141" s="7">
        <f>'為替'!B450</f>
        <v>114.66</v>
      </c>
      <c r="AI141" s="7">
        <f>'為替'!M450</f>
        <v>146.89</v>
      </c>
      <c r="AJ141" s="7">
        <v>131.65</v>
      </c>
      <c r="AL141" t="str">
        <f t="shared" si="67"/>
        <v>06</v>
      </c>
      <c r="AM141">
        <f t="shared" si="68"/>
        <v>6</v>
      </c>
      <c r="AN141" s="7">
        <f t="shared" si="69"/>
        <v>112.00291832658532</v>
      </c>
      <c r="AO141" s="7">
        <f t="shared" si="70"/>
        <v>122.05225229382495</v>
      </c>
      <c r="AP141" s="7">
        <f t="shared" si="71"/>
        <v>166.9215425531915</v>
      </c>
      <c r="AQ141" s="7">
        <f t="shared" si="57"/>
        <v>102.41435940393262</v>
      </c>
      <c r="AR141" s="7">
        <f t="shared" si="58"/>
        <v>92.9861421219464</v>
      </c>
      <c r="AS141" s="7">
        <f t="shared" si="59"/>
        <v>78.33759507777533</v>
      </c>
      <c r="AT141" s="7">
        <f t="shared" si="60"/>
        <v>98.52208283210173</v>
      </c>
      <c r="AU141" s="7">
        <f t="shared" si="61"/>
        <v>135.87087225973545</v>
      </c>
      <c r="AV141" s="7">
        <f t="shared" si="62"/>
        <v>96.12997444322747</v>
      </c>
      <c r="AW141" s="7"/>
    </row>
    <row r="142" spans="13:49" ht="13.5">
      <c r="M142">
        <f aca="true" t="shared" si="77" ref="M142:M150">M130+1</f>
        <v>2006</v>
      </c>
      <c r="N142">
        <f aca="true" t="shared" si="78" ref="N142:N150">N130</f>
        <v>7</v>
      </c>
      <c r="O142" s="2">
        <f t="shared" si="63"/>
        <v>0.26715955449887074</v>
      </c>
      <c r="P142" s="2">
        <f t="shared" si="64"/>
        <v>0.12065005957898323</v>
      </c>
      <c r="Q142" s="2">
        <f t="shared" si="65"/>
        <v>-0.09912490554898434</v>
      </c>
      <c r="R142" s="2">
        <f t="shared" si="72"/>
        <v>0.36057707467933064</v>
      </c>
      <c r="S142" s="2">
        <f t="shared" si="73"/>
        <v>0.35712616608601344</v>
      </c>
      <c r="T142" s="2">
        <f t="shared" si="74"/>
        <v>0.6397348438472414</v>
      </c>
      <c r="U142" s="2">
        <f t="shared" si="75"/>
        <v>0.11925590578295697</v>
      </c>
      <c r="V142" s="2">
        <f t="shared" si="75"/>
        <v>0.10607085091570845</v>
      </c>
      <c r="W142" s="2">
        <f t="shared" si="76"/>
        <v>0.07729607339726674</v>
      </c>
      <c r="X142" s="4">
        <f>'預金'!E163/100</f>
        <v>0.00374</v>
      </c>
      <c r="Z142" t="str">
        <f t="shared" si="66"/>
        <v>06</v>
      </c>
      <c r="AA142">
        <f aca="true" t="shared" si="79" ref="AA142:AA150">AA130</f>
        <v>7</v>
      </c>
      <c r="AB142" s="7">
        <f>'日本株'!C324</f>
        <v>15456.81</v>
      </c>
      <c r="AC142" s="7">
        <f>'日本株'!D324</f>
        <v>1572.01</v>
      </c>
      <c r="AD142" s="7">
        <f>'日本株'!E324</f>
        <v>90.84</v>
      </c>
      <c r="AE142" s="7">
        <f>'米国株'!B320</f>
        <v>11185.68</v>
      </c>
      <c r="AF142" s="7">
        <f>'米国株'!C320</f>
        <v>1276.66</v>
      </c>
      <c r="AG142" s="7">
        <f>'米国株'!D320</f>
        <v>2091.47</v>
      </c>
      <c r="AH142" s="7">
        <f>'為替'!B451</f>
        <v>114.47</v>
      </c>
      <c r="AI142" s="7">
        <f>'為替'!M451</f>
        <v>146.53</v>
      </c>
      <c r="AJ142" s="7">
        <v>132</v>
      </c>
      <c r="AL142" t="str">
        <f t="shared" si="67"/>
        <v>06</v>
      </c>
      <c r="AM142">
        <f t="shared" si="68"/>
        <v>7</v>
      </c>
      <c r="AN142" s="7">
        <f t="shared" si="69"/>
        <v>111.65351373022094</v>
      </c>
      <c r="AO142" s="7">
        <f t="shared" si="70"/>
        <v>120.90245571937272</v>
      </c>
      <c r="AP142" s="7">
        <f t="shared" si="71"/>
        <v>150.99734042553192</v>
      </c>
      <c r="AQ142" s="7">
        <f t="shared" si="57"/>
        <v>102.74005819592628</v>
      </c>
      <c r="AR142" s="7">
        <f t="shared" si="58"/>
        <v>93.45905227633766</v>
      </c>
      <c r="AS142" s="7">
        <f t="shared" si="59"/>
        <v>75.42999138033633</v>
      </c>
      <c r="AT142" s="7">
        <f t="shared" si="60"/>
        <v>98.35882454029903</v>
      </c>
      <c r="AU142" s="7">
        <f t="shared" si="61"/>
        <v>135.53787808713346</v>
      </c>
      <c r="AV142" s="7">
        <f t="shared" si="62"/>
        <v>96.3855421686747</v>
      </c>
      <c r="AW142" s="7"/>
    </row>
    <row r="143" spans="13:49" ht="13.5">
      <c r="M143">
        <f t="shared" si="77"/>
        <v>2006</v>
      </c>
      <c r="N143">
        <f t="shared" si="78"/>
        <v>8</v>
      </c>
      <c r="O143" s="2">
        <f t="shared" si="63"/>
        <v>0.03351444869648912</v>
      </c>
      <c r="P143" s="2">
        <f t="shared" si="64"/>
        <v>-0.07472801311989508</v>
      </c>
      <c r="Q143" s="2">
        <f t="shared" si="65"/>
        <v>-0.33195549874466823</v>
      </c>
      <c r="R143" s="2">
        <f t="shared" si="72"/>
        <v>0.3298865050206998</v>
      </c>
      <c r="S143" s="2">
        <f t="shared" si="73"/>
        <v>0.3317513399070935</v>
      </c>
      <c r="T143" s="2">
        <f t="shared" si="74"/>
        <v>0.5377237202033815</v>
      </c>
      <c r="U143" s="2">
        <f t="shared" si="75"/>
        <v>-0.037339729338443095</v>
      </c>
      <c r="V143" s="2">
        <f t="shared" si="75"/>
        <v>0.11874742620430645</v>
      </c>
      <c r="W143" s="2">
        <f t="shared" si="76"/>
        <v>0.003263729068993637</v>
      </c>
      <c r="X143" s="4">
        <f>'預金'!E164/100</f>
        <v>0.00453</v>
      </c>
      <c r="Z143" t="str">
        <f t="shared" si="66"/>
        <v>06</v>
      </c>
      <c r="AA143">
        <f t="shared" si="79"/>
        <v>8</v>
      </c>
      <c r="AB143" s="7">
        <f>'日本株'!C325</f>
        <v>16140.76</v>
      </c>
      <c r="AC143" s="7">
        <f>'日本株'!D325</f>
        <v>1634.46</v>
      </c>
      <c r="AD143" s="7">
        <f>'日本株'!E325</f>
        <v>93.4</v>
      </c>
      <c r="AE143" s="7">
        <f>'米国株'!B321</f>
        <v>11381.15</v>
      </c>
      <c r="AF143" s="7">
        <f>'米国株'!C321</f>
        <v>1303.82</v>
      </c>
      <c r="AG143" s="7">
        <f>'米国株'!D321</f>
        <v>2183.75</v>
      </c>
      <c r="AH143" s="7">
        <f>'為替'!B452</f>
        <v>117.23</v>
      </c>
      <c r="AI143" s="7">
        <f>'為替'!M452</f>
        <v>150.09</v>
      </c>
      <c r="AJ143">
        <v>134.98</v>
      </c>
      <c r="AL143" t="str">
        <f t="shared" si="67"/>
        <v>06</v>
      </c>
      <c r="AM143">
        <f t="shared" si="68"/>
        <v>8</v>
      </c>
      <c r="AN143" s="7">
        <f t="shared" si="69"/>
        <v>116.59408172036798</v>
      </c>
      <c r="AO143" s="7">
        <f t="shared" si="70"/>
        <v>125.70545211231858</v>
      </c>
      <c r="AP143" s="7">
        <f t="shared" si="71"/>
        <v>155.2526595744681</v>
      </c>
      <c r="AQ143" s="7">
        <f t="shared" si="57"/>
        <v>104.53544293566117</v>
      </c>
      <c r="AR143" s="7">
        <f t="shared" si="58"/>
        <v>95.447324690156</v>
      </c>
      <c r="AS143" s="7">
        <f t="shared" si="59"/>
        <v>78.75811925430894</v>
      </c>
      <c r="AT143" s="7">
        <f t="shared" si="60"/>
        <v>100.73036604227532</v>
      </c>
      <c r="AU143" s="7">
        <f t="shared" si="61"/>
        <v>138.83082046064195</v>
      </c>
      <c r="AV143" s="7">
        <f t="shared" si="62"/>
        <v>98.56151880248267</v>
      </c>
      <c r="AW143" s="7"/>
    </row>
    <row r="144" spans="13:49" ht="13.5">
      <c r="M144">
        <f t="shared" si="77"/>
        <v>2006</v>
      </c>
      <c r="N144">
        <f t="shared" si="78"/>
        <v>9</v>
      </c>
      <c r="O144" s="2">
        <f t="shared" si="63"/>
        <v>0.3014989081408237</v>
      </c>
      <c r="P144" s="2">
        <f t="shared" si="64"/>
        <v>0.18645754224868671</v>
      </c>
      <c r="Q144" s="2">
        <f t="shared" si="65"/>
        <v>-0.13180709782081745</v>
      </c>
      <c r="R144" s="2">
        <f t="shared" si="72"/>
        <v>0.2968156477766317</v>
      </c>
      <c r="S144" s="2">
        <f t="shared" si="73"/>
        <v>0.27069591101771917</v>
      </c>
      <c r="T144" s="2">
        <f t="shared" si="74"/>
        <v>0.3081290685197451</v>
      </c>
      <c r="U144" s="2">
        <f t="shared" si="75"/>
        <v>0.029806518411181093</v>
      </c>
      <c r="V144" s="2">
        <f t="shared" si="75"/>
        <v>0.21728878682144614</v>
      </c>
      <c r="W144" s="2">
        <f t="shared" si="76"/>
        <v>-0.02207014574473032</v>
      </c>
      <c r="X144" s="4">
        <f>'預金'!E165/100</f>
        <v>0.00471</v>
      </c>
      <c r="Z144" t="str">
        <f t="shared" si="66"/>
        <v>06</v>
      </c>
      <c r="AA144">
        <f t="shared" si="79"/>
        <v>9</v>
      </c>
      <c r="AB144" s="7">
        <f>'日本株'!C326</f>
        <v>16127.58</v>
      </c>
      <c r="AC144" s="7">
        <f>'日本株'!D326</f>
        <v>1610.73</v>
      </c>
      <c r="AD144" s="7">
        <f>'日本株'!E326</f>
        <v>89.29</v>
      </c>
      <c r="AE144" s="7">
        <f>'米国株'!B322</f>
        <v>11679.07</v>
      </c>
      <c r="AF144" s="7">
        <f>'米国株'!C322</f>
        <v>1335.85</v>
      </c>
      <c r="AG144" s="7">
        <f>'米国株'!D322</f>
        <v>2258.43</v>
      </c>
      <c r="AH144" s="7">
        <f>'為替'!B453</f>
        <v>118.05</v>
      </c>
      <c r="AI144" s="7">
        <f>'為替'!M453</f>
        <v>149.45</v>
      </c>
      <c r="AJ144" s="8">
        <v>134.8</v>
      </c>
      <c r="AL144" t="str">
        <f t="shared" si="67"/>
        <v>06</v>
      </c>
      <c r="AM144">
        <f t="shared" si="68"/>
        <v>9</v>
      </c>
      <c r="AN144" s="7">
        <f t="shared" si="69"/>
        <v>116.49887492731273</v>
      </c>
      <c r="AO144" s="7">
        <f t="shared" si="70"/>
        <v>123.88039039246902</v>
      </c>
      <c r="AP144" s="7">
        <f t="shared" si="71"/>
        <v>148.42087765957447</v>
      </c>
      <c r="AQ144" s="7">
        <f t="shared" si="57"/>
        <v>107.27182714634218</v>
      </c>
      <c r="AR144" s="7">
        <f t="shared" si="58"/>
        <v>97.79210986742409</v>
      </c>
      <c r="AS144" s="7">
        <f t="shared" si="59"/>
        <v>81.45149365426853</v>
      </c>
      <c r="AT144" s="7">
        <f t="shared" si="60"/>
        <v>101.43495445952912</v>
      </c>
      <c r="AU144" s="7">
        <f t="shared" si="61"/>
        <v>138.23883082046063</v>
      </c>
      <c r="AV144" s="7">
        <f t="shared" si="62"/>
        <v>98.43008397225267</v>
      </c>
      <c r="AW144" s="7"/>
    </row>
    <row r="145" spans="13:49" ht="13.5">
      <c r="M145">
        <f t="shared" si="77"/>
        <v>2006</v>
      </c>
      <c r="N145">
        <f t="shared" si="78"/>
        <v>10</v>
      </c>
      <c r="O145" s="2">
        <f t="shared" si="63"/>
        <v>0.2624963075785267</v>
      </c>
      <c r="P145" s="2">
        <f t="shared" si="64"/>
        <v>0.28469785604367837</v>
      </c>
      <c r="Q145" s="2">
        <f t="shared" si="65"/>
        <v>0.16478270866827782</v>
      </c>
      <c r="R145" s="2">
        <f t="shared" si="72"/>
        <v>0.19150899364428464</v>
      </c>
      <c r="S145" s="2">
        <f t="shared" si="73"/>
        <v>0.1868729249532659</v>
      </c>
      <c r="T145" s="2">
        <f t="shared" si="74"/>
        <v>0.1747170668431497</v>
      </c>
      <c r="U145" s="2">
        <f t="shared" si="75"/>
        <v>0.1280278874152776</v>
      </c>
      <c r="V145" s="2">
        <f t="shared" si="75"/>
        <v>0.22714951362315183</v>
      </c>
      <c r="W145" s="2">
        <f t="shared" si="76"/>
        <v>0.0008926246329716836</v>
      </c>
      <c r="X145" s="4">
        <f>'預金'!E166/100</f>
        <v>0.00441</v>
      </c>
      <c r="Z145" t="str">
        <f t="shared" si="66"/>
        <v>06</v>
      </c>
      <c r="AA145">
        <f t="shared" si="79"/>
        <v>10</v>
      </c>
      <c r="AB145" s="7">
        <f>'日本株'!C327</f>
        <v>16399.39</v>
      </c>
      <c r="AC145" s="7">
        <f>'日本株'!D327</f>
        <v>1617.42</v>
      </c>
      <c r="AD145" s="7">
        <f>'日本株'!E327</f>
        <v>88.5</v>
      </c>
      <c r="AE145" s="7">
        <f>'米国株'!B323</f>
        <v>12080.73</v>
      </c>
      <c r="AF145" s="7">
        <f>'米国株'!C323</f>
        <v>1377.94</v>
      </c>
      <c r="AG145" s="7">
        <f>'米国株'!D323</f>
        <v>2366.71</v>
      </c>
      <c r="AH145" s="7">
        <f>'為替'!B454</f>
        <v>117.74</v>
      </c>
      <c r="AI145" s="7">
        <f>'為替'!M454</f>
        <v>150.27</v>
      </c>
      <c r="AJ145" s="8">
        <v>134.48</v>
      </c>
      <c r="AL145" t="str">
        <f t="shared" si="67"/>
        <v>06</v>
      </c>
      <c r="AM145">
        <f t="shared" si="68"/>
        <v>10</v>
      </c>
      <c r="AN145" s="7">
        <f t="shared" si="69"/>
        <v>118.46231638560918</v>
      </c>
      <c r="AO145" s="7">
        <f t="shared" si="70"/>
        <v>124.39491474585267</v>
      </c>
      <c r="AP145" s="7">
        <f t="shared" si="71"/>
        <v>147.10771276595747</v>
      </c>
      <c r="AQ145" s="7">
        <f t="shared" si="57"/>
        <v>110.96105943038532</v>
      </c>
      <c r="AR145" s="7">
        <f t="shared" si="58"/>
        <v>100.87334646159252</v>
      </c>
      <c r="AS145" s="7">
        <f t="shared" si="59"/>
        <v>85.3566701409802</v>
      </c>
      <c r="AT145" s="7">
        <f t="shared" si="60"/>
        <v>101.16858566764049</v>
      </c>
      <c r="AU145" s="7">
        <f t="shared" si="61"/>
        <v>138.99731754694292</v>
      </c>
      <c r="AV145" s="7">
        <f t="shared" si="62"/>
        <v>98.19642205184374</v>
      </c>
      <c r="AW145" s="7"/>
    </row>
    <row r="146" spans="13:49" ht="13.5">
      <c r="M146">
        <f t="shared" si="77"/>
        <v>2006</v>
      </c>
      <c r="N146">
        <f t="shared" si="78"/>
        <v>11</v>
      </c>
      <c r="O146" s="2">
        <f t="shared" si="63"/>
        <v>0.3691303852186332</v>
      </c>
      <c r="P146" s="2">
        <f t="shared" si="64"/>
        <v>0.4292341732370384</v>
      </c>
      <c r="Q146" s="2">
        <f t="shared" si="65"/>
        <v>0.2402603962891443</v>
      </c>
      <c r="R146" s="2">
        <f t="shared" si="72"/>
        <v>0.015371825417012097</v>
      </c>
      <c r="S146" s="2">
        <f t="shared" si="73"/>
        <v>0.01779529363787269</v>
      </c>
      <c r="T146" s="2">
        <f t="shared" si="74"/>
        <v>-0.025446724642487872</v>
      </c>
      <c r="U146" s="2">
        <f t="shared" si="75"/>
        <v>0.08783785530933086</v>
      </c>
      <c r="V146" s="2">
        <f t="shared" si="75"/>
        <v>0.06338644097754509</v>
      </c>
      <c r="W146" s="2">
        <f t="shared" si="76"/>
        <v>-0.002071081815692266</v>
      </c>
      <c r="X146" s="4">
        <f>'預金'!E167/100</f>
        <v>0.00443</v>
      </c>
      <c r="Z146" t="str">
        <f t="shared" si="66"/>
        <v>06</v>
      </c>
      <c r="AA146">
        <f t="shared" si="79"/>
        <v>11</v>
      </c>
      <c r="AB146" s="7">
        <f>'日本株'!C328</f>
        <v>16274.33</v>
      </c>
      <c r="AC146" s="7">
        <f>'日本株'!D328</f>
        <v>1603.03</v>
      </c>
      <c r="AD146" s="7">
        <f>'日本株'!E328</f>
        <v>84.44</v>
      </c>
      <c r="AE146" s="7">
        <f>'米国株'!B324</f>
        <v>12221.93</v>
      </c>
      <c r="AF146" s="7">
        <f>'米国株'!C324</f>
        <v>1400.63</v>
      </c>
      <c r="AG146" s="7">
        <f>'米国株'!D324</f>
        <v>2431.77</v>
      </c>
      <c r="AH146" s="7">
        <f>'為替'!B455</f>
        <v>116.12</v>
      </c>
      <c r="AI146" s="7">
        <f>'為替'!M455</f>
        <v>154.36</v>
      </c>
      <c r="AJ146" s="8">
        <v>135.09</v>
      </c>
      <c r="AL146" t="str">
        <f t="shared" si="67"/>
        <v>06</v>
      </c>
      <c r="AM146">
        <f t="shared" si="68"/>
        <v>11</v>
      </c>
      <c r="AN146" s="7">
        <f t="shared" si="69"/>
        <v>117.55893538868283</v>
      </c>
      <c r="AO146" s="7">
        <f t="shared" si="70"/>
        <v>123.28818747452372</v>
      </c>
      <c r="AP146" s="7">
        <f t="shared" si="71"/>
        <v>140.3590425531915</v>
      </c>
      <c r="AQ146" s="7">
        <f t="shared" si="57"/>
        <v>112.2579762219675</v>
      </c>
      <c r="AR146" s="7">
        <f t="shared" si="58"/>
        <v>102.53438847446212</v>
      </c>
      <c r="AS146" s="7">
        <f t="shared" si="59"/>
        <v>87.70309406253043</v>
      </c>
      <c r="AT146" s="7">
        <f t="shared" si="60"/>
        <v>99.77659391648051</v>
      </c>
      <c r="AU146" s="7">
        <f t="shared" si="61"/>
        <v>142.78050134122654</v>
      </c>
      <c r="AV146" s="7">
        <f t="shared" si="62"/>
        <v>98.64184008762324</v>
      </c>
      <c r="AW146" s="7"/>
    </row>
    <row r="147" spans="13:49" ht="13.5">
      <c r="M147">
        <f t="shared" si="77"/>
        <v>2006</v>
      </c>
      <c r="N147">
        <f t="shared" si="78"/>
        <v>12</v>
      </c>
      <c r="O147" s="2">
        <f t="shared" si="63"/>
        <v>0.014432648187197694</v>
      </c>
      <c r="P147" s="2">
        <f t="shared" si="64"/>
        <v>0.07970412329522603</v>
      </c>
      <c r="Q147" s="2">
        <f t="shared" si="65"/>
        <v>-0.05097378665781771</v>
      </c>
      <c r="R147" s="2">
        <f>(AE150/AE147)^4-1</f>
        <v>-0.034464346676624125</v>
      </c>
      <c r="S147" s="2">
        <f>(AF150/AF147)^4-1</f>
        <v>0.007239482362877192</v>
      </c>
      <c r="T147" s="2">
        <f>(AG150/AG147)^4-1</f>
        <v>0.010557880742285919</v>
      </c>
      <c r="U147" s="2">
        <f t="shared" si="75"/>
        <v>-0.028943804373240622</v>
      </c>
      <c r="V147" s="2">
        <f t="shared" si="75"/>
        <v>0.009461337371147627</v>
      </c>
      <c r="W147" s="2">
        <f t="shared" si="76"/>
        <v>0.002987301878578208</v>
      </c>
      <c r="X147" s="4">
        <f>'預金'!E168/100</f>
        <v>0.00482</v>
      </c>
      <c r="Z147" t="str">
        <f t="shared" si="66"/>
        <v>06</v>
      </c>
      <c r="AA147">
        <f t="shared" si="79"/>
        <v>12</v>
      </c>
      <c r="AB147" s="7">
        <f>'日本株'!C329</f>
        <v>17225.83</v>
      </c>
      <c r="AC147" s="7">
        <f>'日本株'!D329</f>
        <v>1681.07</v>
      </c>
      <c r="AD147" s="7">
        <f>'日本株'!E329</f>
        <v>86.19</v>
      </c>
      <c r="AE147" s="7">
        <f>'米国株'!B325</f>
        <v>12463.15</v>
      </c>
      <c r="AF147" s="7">
        <f>'米国株'!C325</f>
        <v>1418.3</v>
      </c>
      <c r="AG147" s="7">
        <f>'米国株'!D325</f>
        <v>2415.29</v>
      </c>
      <c r="AH147" s="7">
        <f>'為替'!B456</f>
        <v>118.92</v>
      </c>
      <c r="AI147" s="7">
        <f>'為替'!M456</f>
        <v>156.98</v>
      </c>
      <c r="AJ147" s="8">
        <v>134.05</v>
      </c>
      <c r="AL147" t="str">
        <f t="shared" si="67"/>
        <v>06</v>
      </c>
      <c r="AM147">
        <f t="shared" si="68"/>
        <v>12</v>
      </c>
      <c r="AN147" s="7">
        <f t="shared" si="69"/>
        <v>124.43217238352882</v>
      </c>
      <c r="AO147" s="7">
        <f t="shared" si="70"/>
        <v>129.29020250263414</v>
      </c>
      <c r="AP147" s="7">
        <f t="shared" si="71"/>
        <v>143.26795212765958</v>
      </c>
      <c r="AQ147" s="7">
        <f t="shared" si="57"/>
        <v>114.47357302413073</v>
      </c>
      <c r="AR147" s="7">
        <f t="shared" si="58"/>
        <v>103.8279368379441</v>
      </c>
      <c r="AS147" s="7">
        <f t="shared" si="59"/>
        <v>87.10873399140918</v>
      </c>
      <c r="AT147" s="7">
        <f t="shared" si="60"/>
        <v>102.1825055851521</v>
      </c>
      <c r="AU147" s="7">
        <f t="shared" si="61"/>
        <v>145.20395893071873</v>
      </c>
      <c r="AV147" s="7">
        <f t="shared" si="62"/>
        <v>97.88243884629428</v>
      </c>
      <c r="AW147" s="7"/>
    </row>
    <row r="148" spans="13:49" ht="13.5">
      <c r="M148">
        <f t="shared" si="77"/>
        <v>2007</v>
      </c>
      <c r="N148">
        <f t="shared" si="78"/>
        <v>1</v>
      </c>
      <c r="X148" s="4"/>
      <c r="Z148" t="str">
        <f t="shared" si="66"/>
        <v>07</v>
      </c>
      <c r="AA148">
        <f t="shared" si="79"/>
        <v>1</v>
      </c>
      <c r="AB148" s="7">
        <f>'日本株'!C330</f>
        <v>17383.42</v>
      </c>
      <c r="AC148" s="7">
        <f>'日本株'!D330</f>
        <v>1721.96</v>
      </c>
      <c r="AD148" s="7">
        <f>'日本株'!E330</f>
        <v>91.94</v>
      </c>
      <c r="AE148" s="7">
        <f>'米国株'!B326</f>
        <v>12621.69</v>
      </c>
      <c r="AF148" s="7">
        <f>'米国株'!C326</f>
        <v>1438.24</v>
      </c>
      <c r="AG148" s="7">
        <f>'米国株'!D326</f>
        <v>2463.93</v>
      </c>
      <c r="AH148" s="7">
        <f>'為替'!B457</f>
        <v>121.34</v>
      </c>
      <c r="AI148" s="7">
        <f>'為替'!M457</f>
        <v>158.16</v>
      </c>
      <c r="AJ148" s="8">
        <v>134.51</v>
      </c>
      <c r="AL148" t="str">
        <f t="shared" si="67"/>
        <v>07</v>
      </c>
      <c r="AM148">
        <f t="shared" si="68"/>
        <v>1</v>
      </c>
      <c r="AN148" s="7">
        <f t="shared" si="69"/>
        <v>125.57053645921748</v>
      </c>
      <c r="AO148" s="7">
        <f t="shared" si="70"/>
        <v>132.4350307253332</v>
      </c>
      <c r="AP148" s="7">
        <f t="shared" si="71"/>
        <v>152.82579787234042</v>
      </c>
      <c r="AQ148" s="7">
        <f t="shared" si="57"/>
        <v>115.92975707609558</v>
      </c>
      <c r="AR148" s="7">
        <f t="shared" si="58"/>
        <v>105.28766260861926</v>
      </c>
      <c r="AS148" s="7">
        <f t="shared" si="59"/>
        <v>88.86296177413595</v>
      </c>
      <c r="AT148" s="7">
        <f t="shared" si="60"/>
        <v>104.26190067021825</v>
      </c>
      <c r="AU148" s="7">
        <f t="shared" si="61"/>
        <v>146.29543982980297</v>
      </c>
      <c r="AV148" s="7">
        <f t="shared" si="62"/>
        <v>98.21832785688207</v>
      </c>
      <c r="AW148" s="7"/>
    </row>
    <row r="149" spans="13:49" ht="13.5">
      <c r="M149">
        <f t="shared" si="77"/>
        <v>2007</v>
      </c>
      <c r="N149">
        <f t="shared" si="78"/>
        <v>2</v>
      </c>
      <c r="X149" s="4"/>
      <c r="Z149" t="str">
        <f t="shared" si="66"/>
        <v>07</v>
      </c>
      <c r="AA149">
        <f t="shared" si="79"/>
        <v>2</v>
      </c>
      <c r="AB149" s="7">
        <f>'日本株'!C331</f>
        <v>17604.12</v>
      </c>
      <c r="AC149" s="7">
        <f>'日本株'!D331</f>
        <v>1752.74</v>
      </c>
      <c r="AD149" s="7">
        <f>'日本株'!E331</f>
        <v>89.11</v>
      </c>
      <c r="AE149" s="7">
        <f>'米国株'!B327</f>
        <v>12268.63</v>
      </c>
      <c r="AF149" s="7">
        <f>'米国株'!C327</f>
        <v>1406.82</v>
      </c>
      <c r="AG149" s="7">
        <f>'米国株'!D327</f>
        <v>2416.15</v>
      </c>
      <c r="AH149" s="7">
        <f>'為替'!B458</f>
        <v>118.59</v>
      </c>
      <c r="AI149" s="7">
        <f>'為替'!M458</f>
        <v>156.75</v>
      </c>
      <c r="AJ149" s="8">
        <v>135.02</v>
      </c>
      <c r="AL149" t="str">
        <f t="shared" si="67"/>
        <v>07</v>
      </c>
      <c r="AM149">
        <f t="shared" si="68"/>
        <v>2</v>
      </c>
      <c r="AN149" s="7">
        <f t="shared" si="69"/>
        <v>127.16478071015021</v>
      </c>
      <c r="AO149" s="7">
        <f t="shared" si="70"/>
        <v>134.8023042077171</v>
      </c>
      <c r="AP149" s="7">
        <f t="shared" si="71"/>
        <v>148.12167553191492</v>
      </c>
      <c r="AQ149" s="7">
        <f t="shared" si="57"/>
        <v>112.68691399935335</v>
      </c>
      <c r="AR149" s="7">
        <f t="shared" si="58"/>
        <v>102.9875330341652</v>
      </c>
      <c r="AS149" s="7">
        <f t="shared" si="59"/>
        <v>87.13975035434392</v>
      </c>
      <c r="AT149" s="7">
        <f t="shared" si="60"/>
        <v>101.8989517099158</v>
      </c>
      <c r="AU149" s="7">
        <f t="shared" si="61"/>
        <v>144.99121265377858</v>
      </c>
      <c r="AV149" s="7">
        <f t="shared" si="62"/>
        <v>98.59072654253379</v>
      </c>
      <c r="AW149" s="7"/>
    </row>
    <row r="150" spans="13:49" ht="13.5">
      <c r="M150">
        <f t="shared" si="77"/>
        <v>2007</v>
      </c>
      <c r="N150">
        <f t="shared" si="78"/>
        <v>3</v>
      </c>
      <c r="X150" s="4"/>
      <c r="Z150" t="str">
        <f t="shared" si="66"/>
        <v>07</v>
      </c>
      <c r="AA150">
        <f t="shared" si="79"/>
        <v>3</v>
      </c>
      <c r="AB150" s="7">
        <f>'日本株'!C332</f>
        <v>17287.65</v>
      </c>
      <c r="AC150" s="7">
        <f>'日本株'!D332</f>
        <v>1713.61</v>
      </c>
      <c r="AD150" s="7">
        <f>'日本株'!E332</f>
        <v>85.07</v>
      </c>
      <c r="AE150" s="7">
        <f>'米国株'!B328</f>
        <v>12354.35</v>
      </c>
      <c r="AF150" s="7">
        <f>'米国株'!C328</f>
        <v>1420.86</v>
      </c>
      <c r="AG150" s="7">
        <f>'米国株'!D328</f>
        <v>2421.64</v>
      </c>
      <c r="AH150" s="7">
        <f>'為替'!B459</f>
        <v>118.05</v>
      </c>
      <c r="AI150" s="7">
        <f>'為替'!M459</f>
        <v>157.35</v>
      </c>
      <c r="AJ150" s="8">
        <v>134.15</v>
      </c>
      <c r="AL150" t="str">
        <f t="shared" si="67"/>
        <v>07</v>
      </c>
      <c r="AM150">
        <f t="shared" si="68"/>
        <v>3</v>
      </c>
      <c r="AN150" s="7">
        <f t="shared" si="69"/>
        <v>124.87873413972575</v>
      </c>
      <c r="AO150" s="7">
        <f t="shared" si="70"/>
        <v>131.79283665197693</v>
      </c>
      <c r="AP150" s="7">
        <f t="shared" si="71"/>
        <v>141.40625</v>
      </c>
      <c r="AQ150" s="7">
        <f t="shared" si="57"/>
        <v>113.47424903741586</v>
      </c>
      <c r="AR150" s="7">
        <f t="shared" si="58"/>
        <v>104.0153439579505</v>
      </c>
      <c r="AS150" s="7">
        <f t="shared" si="59"/>
        <v>87.33775015959</v>
      </c>
      <c r="AT150" s="7">
        <f t="shared" si="60"/>
        <v>101.43495445952912</v>
      </c>
      <c r="AU150" s="7">
        <f t="shared" si="61"/>
        <v>145.5462029414485</v>
      </c>
      <c r="AV150" s="7">
        <f t="shared" si="62"/>
        <v>97.95545819642206</v>
      </c>
      <c r="AW150" s="7"/>
    </row>
    <row r="151" ht="13.5">
      <c r="X151" s="4"/>
    </row>
    <row r="152" ht="13.5">
      <c r="X152" s="4"/>
    </row>
  </sheetData>
  <printOptions/>
  <pageMargins left="0.75" right="0.75" top="1" bottom="1" header="0.512" footer="0.512"/>
  <pageSetup orientation="portrait" paperSize="9" r:id="rId8"/>
  <drawing r:id="rId7"/>
  <legacyDrawing r:id="rId6"/>
  <oleObjects>
    <oleObject progId="Equation.3" shapeId="1445771" r:id="rId1"/>
    <oleObject progId="Equation.3" shapeId="1464301" r:id="rId2"/>
    <oleObject progId="Equation.3" shapeId="1467260" r:id="rId3"/>
    <oleObject progId="Equation.3" shapeId="1468735" r:id="rId4"/>
    <oleObject progId="Equation.3" shapeId="147050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I19" sqref="I19"/>
    </sheetView>
  </sheetViews>
  <sheetFormatPr defaultColWidth="9.00390625" defaultRowHeight="13.5"/>
  <cols>
    <col min="1" max="1" width="24.75390625" style="0" customWidth="1"/>
  </cols>
  <sheetData>
    <row r="1" ht="13.5">
      <c r="A1" t="s">
        <v>153</v>
      </c>
    </row>
    <row r="2" spans="1:11" ht="15.75" customHeight="1">
      <c r="A2" s="36"/>
      <c r="B2" s="24" t="s">
        <v>633</v>
      </c>
      <c r="C2" s="24"/>
      <c r="D2" s="24"/>
      <c r="E2" s="24" t="s">
        <v>130</v>
      </c>
      <c r="F2" s="24"/>
      <c r="G2" s="24"/>
      <c r="H2" s="24" t="s">
        <v>133</v>
      </c>
      <c r="I2" s="24"/>
      <c r="J2" s="23" t="s">
        <v>134</v>
      </c>
      <c r="K2" s="23" t="s">
        <v>135</v>
      </c>
    </row>
    <row r="3" spans="1:11" ht="15.75" customHeight="1" thickBot="1">
      <c r="A3" s="41"/>
      <c r="B3" s="28" t="s">
        <v>129</v>
      </c>
      <c r="C3" s="28" t="s">
        <v>631</v>
      </c>
      <c r="D3" s="28" t="s">
        <v>632</v>
      </c>
      <c r="E3" s="26" t="s">
        <v>138</v>
      </c>
      <c r="F3" s="26" t="s">
        <v>132</v>
      </c>
      <c r="G3" s="26" t="s">
        <v>139</v>
      </c>
      <c r="H3" s="26" t="s">
        <v>141</v>
      </c>
      <c r="I3" s="26" t="s">
        <v>152</v>
      </c>
      <c r="J3" s="26" t="s">
        <v>137</v>
      </c>
      <c r="K3" s="26" t="s">
        <v>9</v>
      </c>
    </row>
    <row r="4" spans="1:11" ht="15.75" customHeight="1" thickTop="1">
      <c r="A4" s="30" t="s">
        <v>169</v>
      </c>
      <c r="B4" s="29">
        <f>'基本統計・相関'!B4</f>
        <v>144</v>
      </c>
      <c r="C4" s="29">
        <f>'基本統計・相関'!C4</f>
        <v>144</v>
      </c>
      <c r="D4" s="29">
        <f>'基本統計・相関'!D4</f>
        <v>144</v>
      </c>
      <c r="E4" s="29">
        <f>'基本統計・相関'!$B$4</f>
        <v>144</v>
      </c>
      <c r="F4" s="29">
        <f>'基本統計・相関'!$B$4</f>
        <v>144</v>
      </c>
      <c r="G4" s="29">
        <f>'基本統計・相関'!$B$4</f>
        <v>144</v>
      </c>
      <c r="H4" s="29">
        <f>'基本統計・相関'!$B$4</f>
        <v>144</v>
      </c>
      <c r="I4" s="29">
        <f>'基本統計・相関'!$B$4</f>
        <v>144</v>
      </c>
      <c r="J4" s="29">
        <f>'基本統計・相関'!$B$4</f>
        <v>144</v>
      </c>
      <c r="K4" s="29">
        <f>'基本統計・相関'!$B$4</f>
        <v>144</v>
      </c>
    </row>
    <row r="5" spans="1:11" ht="15.75" customHeight="1">
      <c r="A5" s="36" t="s">
        <v>171</v>
      </c>
      <c r="B5" s="39">
        <f>'基本統計・相関'!B6</f>
        <v>0</v>
      </c>
      <c r="C5" s="39">
        <f>'基本統計・相関'!C6</f>
        <v>0</v>
      </c>
      <c r="D5" s="39">
        <f>'基本統計・相関'!D6</f>
        <v>0</v>
      </c>
      <c r="E5" s="40">
        <f>'基本統計・相関'!E6</f>
        <v>0</v>
      </c>
      <c r="F5" s="39">
        <f>'基本統計・相関'!F6</f>
        <v>0</v>
      </c>
      <c r="G5" s="39">
        <f>'基本統計・相関'!G6</f>
        <v>0</v>
      </c>
      <c r="H5" s="39">
        <f>'基本統計・相関'!H6</f>
        <v>0</v>
      </c>
      <c r="I5" s="39">
        <f>'基本統計・相関'!I6</f>
        <v>0</v>
      </c>
      <c r="J5" s="39">
        <f>'基本統計・相関'!J6</f>
        <v>0</v>
      </c>
      <c r="K5" s="40">
        <f>'基本統計・相関'!K6</f>
        <v>0</v>
      </c>
    </row>
    <row r="6" spans="1:11" ht="15.75" customHeight="1">
      <c r="A6" s="46" t="s">
        <v>210</v>
      </c>
      <c r="B6" s="111"/>
      <c r="C6" s="108"/>
      <c r="D6" s="110"/>
      <c r="E6" s="108"/>
      <c r="F6" s="108"/>
      <c r="G6" s="108"/>
      <c r="H6" s="108"/>
      <c r="I6" s="108"/>
      <c r="J6" s="108"/>
      <c r="K6" s="108"/>
    </row>
    <row r="7" spans="1:11" ht="15.75" customHeight="1">
      <c r="A7" s="30" t="s">
        <v>208</v>
      </c>
      <c r="B7" s="112"/>
      <c r="C7" s="103"/>
      <c r="D7" s="102"/>
      <c r="E7" s="103"/>
      <c r="F7" s="103"/>
      <c r="G7" s="103"/>
      <c r="H7" s="103"/>
      <c r="I7" s="103"/>
      <c r="J7" s="103"/>
      <c r="K7" s="103"/>
    </row>
    <row r="8" spans="1:11" ht="15.75" customHeight="1">
      <c r="A8" s="42" t="s">
        <v>148</v>
      </c>
      <c r="B8" s="43">
        <f>'基本統計・相関'!B8</f>
        <v>0</v>
      </c>
      <c r="C8" s="43">
        <f>'基本統計・相関'!C8</f>
        <v>0</v>
      </c>
      <c r="D8" s="43">
        <f>'基本統計・相関'!D8</f>
        <v>0</v>
      </c>
      <c r="E8" s="43">
        <f>'基本統計・相関'!E8</f>
        <v>0</v>
      </c>
      <c r="F8" s="43">
        <f>'基本統計・相関'!F8</f>
        <v>0</v>
      </c>
      <c r="G8" s="43">
        <f>'基本統計・相関'!G8</f>
        <v>0</v>
      </c>
      <c r="H8" s="43">
        <f>'基本統計・相関'!H8</f>
        <v>0</v>
      </c>
      <c r="I8" s="43">
        <f>'基本統計・相関'!I8</f>
        <v>0</v>
      </c>
      <c r="J8" s="43">
        <f>'基本統計・相関'!J8</f>
        <v>0</v>
      </c>
      <c r="K8" s="43">
        <f>'基本統計・相関'!K8</f>
        <v>0</v>
      </c>
    </row>
    <row r="9" spans="1:11" ht="15.75" customHeight="1">
      <c r="A9" s="30" t="s">
        <v>150</v>
      </c>
      <c r="B9" s="38">
        <f>'基本統計・相関'!B9</f>
        <v>0</v>
      </c>
      <c r="C9" s="38">
        <f>'基本統計・相関'!C9</f>
        <v>0</v>
      </c>
      <c r="D9" s="38">
        <f>'基本統計・相関'!D9</f>
        <v>0</v>
      </c>
      <c r="E9" s="38">
        <f>'基本統計・相関'!E9</f>
        <v>0</v>
      </c>
      <c r="F9" s="38">
        <f>'基本統計・相関'!F9</f>
        <v>0</v>
      </c>
      <c r="G9" s="38">
        <f>'基本統計・相関'!G9</f>
        <v>0</v>
      </c>
      <c r="H9" s="38">
        <f>'基本統計・相関'!H9</f>
        <v>0</v>
      </c>
      <c r="I9" s="38">
        <f>'基本統計・相関'!I9</f>
        <v>0</v>
      </c>
      <c r="J9" s="38">
        <f>'基本統計・相関'!J9</f>
        <v>0</v>
      </c>
      <c r="K9" s="38">
        <f>'基本統計・相関'!K9</f>
        <v>0</v>
      </c>
    </row>
    <row r="11" ht="13.5">
      <c r="E11" s="2"/>
    </row>
    <row r="12" spans="1:11" ht="13.5">
      <c r="A12" t="s">
        <v>200</v>
      </c>
      <c r="J12" s="15"/>
      <c r="K12" t="s">
        <v>221</v>
      </c>
    </row>
    <row r="13" spans="1:12" ht="13.5">
      <c r="A13" s="56"/>
      <c r="B13" s="58"/>
      <c r="C13" s="57"/>
      <c r="D13" s="52" t="s">
        <v>171</v>
      </c>
      <c r="E13" s="52" t="s">
        <v>214</v>
      </c>
      <c r="F13" s="52" t="s">
        <v>168</v>
      </c>
      <c r="G13" s="52" t="s">
        <v>167</v>
      </c>
      <c r="H13" s="23" t="s">
        <v>213</v>
      </c>
      <c r="I13" s="23" t="s">
        <v>220</v>
      </c>
      <c r="J13" s="15"/>
      <c r="K13" s="9" t="s">
        <v>222</v>
      </c>
      <c r="L13" s="9" t="s">
        <v>220</v>
      </c>
    </row>
    <row r="14" spans="1:12" ht="13.5">
      <c r="A14" s="56" t="s">
        <v>215</v>
      </c>
      <c r="B14" s="58"/>
      <c r="C14" s="57"/>
      <c r="D14" s="11">
        <f>B5</f>
        <v>0</v>
      </c>
      <c r="E14" s="53">
        <v>0.1</v>
      </c>
      <c r="F14" s="96"/>
      <c r="G14" s="116"/>
      <c r="H14" s="107"/>
      <c r="I14" s="107"/>
      <c r="J14" s="15"/>
      <c r="K14" s="9">
        <f>COUNTIF('基本統計・相関'!O$4:O$147,CONCATENATE("&gt;=",E14))</f>
        <v>65</v>
      </c>
      <c r="L14" s="32">
        <f>K14/COUNT('基本統計・相関'!O$4:O$147)</f>
        <v>0.4513888888888889</v>
      </c>
    </row>
    <row r="15" spans="1:12" ht="13.5">
      <c r="A15" s="56" t="s">
        <v>217</v>
      </c>
      <c r="B15" s="58"/>
      <c r="C15" s="57"/>
      <c r="D15" s="11">
        <f>B5</f>
        <v>0</v>
      </c>
      <c r="E15" s="53">
        <v>0.2</v>
      </c>
      <c r="F15" s="96"/>
      <c r="G15" s="116"/>
      <c r="H15" s="107"/>
      <c r="I15" s="107"/>
      <c r="J15" s="15"/>
      <c r="K15" s="9">
        <f>COUNTIF('基本統計・相関'!O$4:O$147,CONCATENATE("&gt;=",E15))</f>
        <v>55</v>
      </c>
      <c r="L15" s="32">
        <f>K15/COUNT('基本統計・相関'!O$4:O$147)</f>
        <v>0.3819444444444444</v>
      </c>
    </row>
    <row r="16" spans="1:12" ht="13.5">
      <c r="A16" s="56" t="s">
        <v>216</v>
      </c>
      <c r="B16" s="58"/>
      <c r="C16" s="57"/>
      <c r="D16" s="11">
        <f>B5</f>
        <v>0</v>
      </c>
      <c r="E16" s="53">
        <v>-0.2</v>
      </c>
      <c r="F16" s="96"/>
      <c r="G16" s="116"/>
      <c r="H16" s="107"/>
      <c r="I16" s="107"/>
      <c r="J16" s="15"/>
      <c r="K16" s="9">
        <f>COUNTIF('基本統計・相関'!O$4:O$147,CONCATENATE("&lt;=",E16))</f>
        <v>44</v>
      </c>
      <c r="L16" s="32">
        <f>K16/COUNT('基本統計・相関'!O$4:O$147)</f>
        <v>0.3055555555555556</v>
      </c>
    </row>
    <row r="17" spans="1:12" ht="13.5">
      <c r="A17" s="56" t="s">
        <v>218</v>
      </c>
      <c r="B17" s="58"/>
      <c r="C17" s="57"/>
      <c r="D17" s="11">
        <f>J5</f>
        <v>0</v>
      </c>
      <c r="E17" s="53">
        <v>0.15</v>
      </c>
      <c r="F17" s="96"/>
      <c r="G17" s="116"/>
      <c r="H17" s="107"/>
      <c r="I17" s="107"/>
      <c r="K17" s="9">
        <f>COUNTIF('基本統計・相関'!W$4:W$147,CONCATENATE("&gt;=",E17))</f>
        <v>12</v>
      </c>
      <c r="L17" s="32">
        <f>K17/COUNT('基本統計・相関'!O$4:O$147)</f>
        <v>0.08333333333333333</v>
      </c>
    </row>
    <row r="18" spans="1:12" ht="13.5">
      <c r="A18" s="56" t="s">
        <v>219</v>
      </c>
      <c r="B18" s="58"/>
      <c r="C18" s="57"/>
      <c r="D18" s="11">
        <f>J5</f>
        <v>0</v>
      </c>
      <c r="E18" s="53">
        <v>-0.15</v>
      </c>
      <c r="F18" s="96"/>
      <c r="G18" s="116"/>
      <c r="H18" s="107"/>
      <c r="I18" s="107"/>
      <c r="K18" s="9">
        <f>COUNTIF('基本統計・相関'!W$4:W$147,CONCATENATE("&lt;=",E18))</f>
        <v>4</v>
      </c>
      <c r="L18" s="32">
        <f>K18/COUNT('基本統計・相関'!O$4:O$147)</f>
        <v>0.027777777777777776</v>
      </c>
    </row>
    <row r="19" spans="4:9" ht="13.5">
      <c r="D19" s="3"/>
      <c r="E19" s="19"/>
      <c r="F19" s="3"/>
      <c r="G19" s="47"/>
      <c r="H19" s="6"/>
      <c r="I19" s="6"/>
    </row>
    <row r="20" spans="1:9" ht="13.5">
      <c r="A20" t="s">
        <v>158</v>
      </c>
      <c r="I20" s="6"/>
    </row>
    <row r="21" spans="1:11" ht="13.5">
      <c r="A21" s="9"/>
      <c r="B21" s="23" t="s">
        <v>129</v>
      </c>
      <c r="C21" s="23" t="s">
        <v>631</v>
      </c>
      <c r="D21" s="27" t="s">
        <v>632</v>
      </c>
      <c r="E21" s="23" t="s">
        <v>131</v>
      </c>
      <c r="F21" s="23" t="s">
        <v>132</v>
      </c>
      <c r="G21" s="23" t="s">
        <v>139</v>
      </c>
      <c r="H21" s="23" t="s">
        <v>141</v>
      </c>
      <c r="I21" s="23" t="s">
        <v>152</v>
      </c>
      <c r="J21" s="23" t="s">
        <v>134</v>
      </c>
      <c r="K21" s="9" t="s">
        <v>9</v>
      </c>
    </row>
    <row r="22" spans="1:11" ht="13.5">
      <c r="A22" s="9" t="s">
        <v>159</v>
      </c>
      <c r="B22" s="11">
        <f aca="true" t="shared" si="0" ref="B22:K22">B5</f>
        <v>0</v>
      </c>
      <c r="C22" s="34">
        <f t="shared" si="0"/>
        <v>0</v>
      </c>
      <c r="D22" s="34">
        <f t="shared" si="0"/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</row>
    <row r="23" spans="1:11" ht="13.5">
      <c r="A23" s="9" t="s">
        <v>209</v>
      </c>
      <c r="B23" s="12">
        <f aca="true" t="shared" si="1" ref="B23:K23">B7</f>
        <v>0</v>
      </c>
      <c r="C23" s="12">
        <f t="shared" si="1"/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</row>
    <row r="24" spans="1:11" ht="15">
      <c r="A24" s="9" t="s">
        <v>170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3.5">
      <c r="A25" s="9" t="s">
        <v>211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3.5">
      <c r="A26" s="9" t="s">
        <v>160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ht="13.5">
      <c r="A27" s="9" t="s">
        <v>161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3.5">
      <c r="A28" s="9" t="s">
        <v>212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3.5">
      <c r="A29" s="9" t="s">
        <v>162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3.5">
      <c r="A30" s="9" t="s">
        <v>163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4:9" ht="13.5">
      <c r="D31" s="3"/>
      <c r="E31" s="19"/>
      <c r="F31" s="3"/>
      <c r="G31" s="47"/>
      <c r="H31" s="6"/>
      <c r="I31" s="6"/>
    </row>
    <row r="32" spans="1:10" ht="13.5">
      <c r="A32" t="s">
        <v>156</v>
      </c>
      <c r="J32" s="15"/>
    </row>
    <row r="33" spans="1:10" s="65" customFormat="1" ht="29.25" customHeight="1">
      <c r="A33" s="62" t="s">
        <v>154</v>
      </c>
      <c r="B33" s="63" t="s">
        <v>227</v>
      </c>
      <c r="C33" s="63" t="s">
        <v>228</v>
      </c>
      <c r="D33" s="63" t="s">
        <v>226</v>
      </c>
      <c r="E33" s="62" t="s">
        <v>225</v>
      </c>
      <c r="F33" s="63" t="s">
        <v>229</v>
      </c>
      <c r="G33" s="62" t="s">
        <v>155</v>
      </c>
      <c r="H33" s="63" t="s">
        <v>233</v>
      </c>
      <c r="I33" s="63" t="s">
        <v>234</v>
      </c>
      <c r="J33" s="64" t="s">
        <v>154</v>
      </c>
    </row>
    <row r="34" spans="1:10" ht="21.75" customHeight="1">
      <c r="A34" s="66" t="s">
        <v>235</v>
      </c>
      <c r="B34" s="11">
        <f>B5</f>
        <v>0</v>
      </c>
      <c r="C34" s="55">
        <v>0.1</v>
      </c>
      <c r="D34" s="107"/>
      <c r="E34" s="117"/>
      <c r="F34" s="118"/>
      <c r="G34" s="117"/>
      <c r="H34" s="119"/>
      <c r="I34" s="119"/>
      <c r="J34" s="15" t="s">
        <v>165</v>
      </c>
    </row>
    <row r="35" spans="1:10" ht="21.75" customHeight="1">
      <c r="A35" s="66" t="s">
        <v>236</v>
      </c>
      <c r="B35" s="11">
        <f>B5</f>
        <v>0</v>
      </c>
      <c r="C35" s="55">
        <v>0.15</v>
      </c>
      <c r="D35" s="107"/>
      <c r="E35" s="117"/>
      <c r="F35" s="118"/>
      <c r="G35" s="117"/>
      <c r="H35" s="119"/>
      <c r="I35" s="119"/>
      <c r="J35" s="15" t="s">
        <v>166</v>
      </c>
    </row>
    <row r="36" spans="1:10" ht="21.75" customHeight="1">
      <c r="A36" s="66" t="s">
        <v>230</v>
      </c>
      <c r="B36" s="11">
        <f>B5</f>
        <v>0</v>
      </c>
      <c r="C36" s="55">
        <v>0</v>
      </c>
      <c r="D36" s="107"/>
      <c r="E36" s="117"/>
      <c r="F36" s="118"/>
      <c r="G36" s="117"/>
      <c r="H36" s="119"/>
      <c r="I36" s="119"/>
      <c r="J36" s="15" t="s">
        <v>247</v>
      </c>
    </row>
    <row r="37" spans="1:10" ht="21.75" customHeight="1">
      <c r="A37" s="66" t="s">
        <v>231</v>
      </c>
      <c r="B37" s="11">
        <f>H5</f>
        <v>0</v>
      </c>
      <c r="C37" s="55">
        <v>0</v>
      </c>
      <c r="D37" s="107"/>
      <c r="E37" s="117"/>
      <c r="F37" s="118"/>
      <c r="G37" s="117"/>
      <c r="H37" s="119"/>
      <c r="I37" s="119"/>
      <c r="J37" s="15" t="s">
        <v>201</v>
      </c>
    </row>
    <row r="38" spans="1:10" ht="21.75" customHeight="1">
      <c r="A38" s="66" t="s">
        <v>232</v>
      </c>
      <c r="B38" s="11">
        <f>J5</f>
        <v>0</v>
      </c>
      <c r="C38" s="55">
        <v>0.05</v>
      </c>
      <c r="D38" s="107"/>
      <c r="E38" s="117"/>
      <c r="F38" s="118"/>
      <c r="G38" s="117"/>
      <c r="H38" s="119"/>
      <c r="I38" s="119"/>
      <c r="J38" s="15" t="s">
        <v>202</v>
      </c>
    </row>
    <row r="39" spans="1:10" ht="13.5">
      <c r="A39" s="13"/>
      <c r="E39" s="13"/>
      <c r="J39" s="15"/>
    </row>
    <row r="40" spans="1:10" ht="13.5">
      <c r="A40" t="s">
        <v>157</v>
      </c>
      <c r="E40" s="13"/>
      <c r="J40" s="15"/>
    </row>
    <row r="41" spans="1:10" ht="30">
      <c r="A41" s="67" t="s">
        <v>242</v>
      </c>
      <c r="B41" s="63" t="s">
        <v>243</v>
      </c>
      <c r="C41" s="63" t="s">
        <v>244</v>
      </c>
      <c r="D41" s="63" t="s">
        <v>245</v>
      </c>
      <c r="E41" s="68" t="s">
        <v>225</v>
      </c>
      <c r="F41" s="63" t="s">
        <v>246</v>
      </c>
      <c r="G41" s="62" t="s">
        <v>155</v>
      </c>
      <c r="H41" s="63" t="s">
        <v>233</v>
      </c>
      <c r="I41" s="63" t="s">
        <v>234</v>
      </c>
      <c r="J41" s="14" t="s">
        <v>154</v>
      </c>
    </row>
    <row r="42" spans="1:10" ht="21.75" customHeight="1">
      <c r="A42" s="54" t="s">
        <v>239</v>
      </c>
      <c r="B42" s="11">
        <f>B5</f>
        <v>0</v>
      </c>
      <c r="C42" s="11">
        <f>E5</f>
        <v>0</v>
      </c>
      <c r="D42" s="107"/>
      <c r="E42" s="117"/>
      <c r="F42" s="118"/>
      <c r="G42" s="117"/>
      <c r="H42" s="119"/>
      <c r="I42" s="119"/>
      <c r="J42" s="15" t="s">
        <v>203</v>
      </c>
    </row>
    <row r="43" spans="1:10" ht="21.75" customHeight="1">
      <c r="A43" s="54" t="s">
        <v>237</v>
      </c>
      <c r="B43" s="11">
        <f>H5</f>
        <v>0</v>
      </c>
      <c r="C43" s="11">
        <f>I5</f>
        <v>0</v>
      </c>
      <c r="D43" s="107"/>
      <c r="E43" s="117"/>
      <c r="F43" s="118"/>
      <c r="G43" s="117"/>
      <c r="H43" s="119"/>
      <c r="I43" s="119"/>
      <c r="J43" s="15" t="s">
        <v>204</v>
      </c>
    </row>
    <row r="44" spans="1:10" ht="21.75" customHeight="1">
      <c r="A44" s="54" t="s">
        <v>238</v>
      </c>
      <c r="B44" s="11">
        <f>B5</f>
        <v>0</v>
      </c>
      <c r="C44" s="11">
        <f>J5</f>
        <v>0</v>
      </c>
      <c r="D44" s="107"/>
      <c r="E44" s="117"/>
      <c r="F44" s="118"/>
      <c r="G44" s="117"/>
      <c r="H44" s="119"/>
      <c r="I44" s="119"/>
      <c r="J44" s="15" t="s">
        <v>205</v>
      </c>
    </row>
    <row r="45" spans="1:10" ht="21.75" customHeight="1">
      <c r="A45" s="54" t="s">
        <v>240</v>
      </c>
      <c r="B45" s="11">
        <f>B5</f>
        <v>0</v>
      </c>
      <c r="C45" s="11">
        <f>K5</f>
        <v>0</v>
      </c>
      <c r="D45" s="107"/>
      <c r="E45" s="117"/>
      <c r="F45" s="118"/>
      <c r="G45" s="117"/>
      <c r="H45" s="119"/>
      <c r="I45" s="119"/>
      <c r="J45" s="15" t="s">
        <v>206</v>
      </c>
    </row>
    <row r="46" spans="1:10" ht="21.75" customHeight="1">
      <c r="A46" s="54" t="s">
        <v>241</v>
      </c>
      <c r="B46" s="11">
        <f>J5</f>
        <v>0</v>
      </c>
      <c r="C46" s="11">
        <f>K5</f>
        <v>0</v>
      </c>
      <c r="D46" s="107"/>
      <c r="E46" s="117"/>
      <c r="F46" s="118"/>
      <c r="G46" s="117"/>
      <c r="H46" s="119"/>
      <c r="I46" s="119"/>
      <c r="J46" s="15" t="s">
        <v>207</v>
      </c>
    </row>
    <row r="47" ht="13.5">
      <c r="J47" s="15"/>
    </row>
    <row r="48" ht="13.5">
      <c r="J48" s="15"/>
    </row>
    <row r="49" ht="13.5">
      <c r="J49" s="15"/>
    </row>
    <row r="50" ht="13.5">
      <c r="J50" s="15"/>
    </row>
    <row r="51" ht="13.5">
      <c r="J51" s="15"/>
    </row>
    <row r="52" ht="13.5">
      <c r="J52" s="15"/>
    </row>
    <row r="53" ht="13.5">
      <c r="J53" s="15"/>
    </row>
    <row r="54" ht="13.5">
      <c r="J54" s="15"/>
    </row>
    <row r="55" ht="13.5">
      <c r="J55" s="15"/>
    </row>
    <row r="56" ht="13.5">
      <c r="J56" s="15"/>
    </row>
    <row r="57" ht="13.5">
      <c r="J57" s="15"/>
    </row>
    <row r="58" ht="13.5">
      <c r="J58" s="15"/>
    </row>
    <row r="59" ht="13.5">
      <c r="J59" s="15"/>
    </row>
  </sheetData>
  <printOptions/>
  <pageMargins left="0.75" right="0.75" top="1" bottom="1" header="0.512" footer="0.512"/>
  <pageSetup orientation="portrait" paperSize="9" r:id="rId18"/>
  <legacyDrawing r:id="rId17"/>
  <oleObjects>
    <oleObject progId="Equation.3" shapeId="1851314" r:id="rId1"/>
    <oleObject progId="Equation.3" shapeId="1851315" r:id="rId2"/>
    <oleObject progId="Equation.3" shapeId="1851316" r:id="rId3"/>
    <oleObject progId="Equation.3" shapeId="1857971" r:id="rId4"/>
    <oleObject progId="Equation.3" shapeId="1874137" r:id="rId5"/>
    <oleObject progId="Equation.3" shapeId="1874138" r:id="rId6"/>
    <oleObject progId="Equation.3" shapeId="1874139" r:id="rId7"/>
    <oleObject progId="Equation.3" shapeId="1874140" r:id="rId8"/>
    <oleObject progId="Equation.3" shapeId="1874141" r:id="rId9"/>
    <oleObject progId="Equation.3" shapeId="1874142" r:id="rId10"/>
    <oleObject progId="Equation.3" shapeId="1874143" r:id="rId11"/>
    <oleObject progId="Equation.3" shapeId="1874145" r:id="rId12"/>
    <oleObject progId="Equation.3" shapeId="1944111" r:id="rId13"/>
    <oleObject progId="Equation.3" shapeId="2120177" r:id="rId14"/>
    <oleObject progId="Equation.3" shapeId="2126508" r:id="rId15"/>
    <oleObject progId="Equation.3" shapeId="1869021" r:id="rId1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I38" sqref="I38"/>
    </sheetView>
  </sheetViews>
  <sheetFormatPr defaultColWidth="9.00390625" defaultRowHeight="13.5"/>
  <cols>
    <col min="1" max="2" width="4.875" style="0" customWidth="1"/>
  </cols>
  <sheetData>
    <row r="1" spans="1:7" ht="13.5">
      <c r="A1" s="123"/>
      <c r="B1" s="121"/>
      <c r="C1" s="122"/>
      <c r="D1" s="23" t="s">
        <v>129</v>
      </c>
      <c r="E1" s="23" t="s">
        <v>134</v>
      </c>
      <c r="F1" s="23" t="s">
        <v>183</v>
      </c>
      <c r="G1" s="23" t="s">
        <v>183</v>
      </c>
    </row>
    <row r="2" spans="1:7" ht="13.5">
      <c r="A2" s="123" t="s">
        <v>146</v>
      </c>
      <c r="B2" s="121"/>
      <c r="C2" s="122"/>
      <c r="D2" s="59">
        <f>'基本統計・相関'!B4</f>
        <v>144</v>
      </c>
      <c r="E2" s="59">
        <f>'基本統計・相関'!J4</f>
        <v>144</v>
      </c>
      <c r="F2" s="59">
        <f>'基本統計・相関'!H4</f>
        <v>144</v>
      </c>
      <c r="G2" s="59">
        <f>'基本統計・相関'!I4</f>
        <v>144</v>
      </c>
    </row>
    <row r="3" spans="1:7" ht="13.5">
      <c r="A3" s="123" t="s">
        <v>4</v>
      </c>
      <c r="B3" s="121"/>
      <c r="C3" s="122"/>
      <c r="D3" s="32">
        <f>'基本統計・相関'!B6</f>
        <v>0</v>
      </c>
      <c r="E3" s="32">
        <f>'基本統計・相関'!J6</f>
        <v>0</v>
      </c>
      <c r="F3" s="32">
        <f>'基本統計・相関'!H6</f>
        <v>0</v>
      </c>
      <c r="G3" s="32">
        <f>'基本統計・相関'!I6</f>
        <v>0</v>
      </c>
    </row>
    <row r="4" spans="1:7" ht="13.5">
      <c r="A4" s="123" t="s">
        <v>5</v>
      </c>
      <c r="B4" s="121"/>
      <c r="C4" s="122"/>
      <c r="D4" s="31">
        <f>'基本統計・相関'!B8</f>
        <v>0</v>
      </c>
      <c r="E4" s="31">
        <f>'基本統計・相関'!J8</f>
        <v>0</v>
      </c>
      <c r="F4" s="31">
        <f>'基本統計・相関'!H8</f>
        <v>0</v>
      </c>
      <c r="G4" s="31">
        <f>'基本統計・相関'!I8</f>
        <v>0</v>
      </c>
    </row>
    <row r="5" spans="1:12" ht="13.5">
      <c r="A5" s="123" t="s">
        <v>6</v>
      </c>
      <c r="B5" s="121"/>
      <c r="C5" s="122"/>
      <c r="D5" s="31">
        <f>'基本統計・相関'!B9</f>
        <v>0</v>
      </c>
      <c r="E5" s="31">
        <f>'基本統計・相関'!J9</f>
        <v>0</v>
      </c>
      <c r="F5" s="31">
        <f>'基本統計・相関'!H9</f>
        <v>0</v>
      </c>
      <c r="G5" s="31">
        <f>'基本統計・相関'!I9</f>
        <v>0</v>
      </c>
      <c r="L5" s="6"/>
    </row>
    <row r="6" spans="1:11" ht="13.5">
      <c r="A6" s="120" t="s">
        <v>186</v>
      </c>
      <c r="B6" s="121"/>
      <c r="C6" s="122"/>
      <c r="D6" s="31"/>
      <c r="E6" s="31">
        <f>COVAR('基本統計・相関'!O4:O147,'基本統計・相関'!W4:W147)*E2/(E2-1)</f>
        <v>-0.014600670162607346</v>
      </c>
      <c r="F6" s="31">
        <f>COVAR('基本統計・相関'!O4:O147,'基本統計・相関'!U4:U147)*F2/(F2-1)</f>
        <v>0.01408401448052065</v>
      </c>
      <c r="G6" s="31">
        <f>COVAR('基本統計・相関'!O4:O147,'基本統計・相関'!V4:V147)*G2/(G2-1)</f>
        <v>-0.007881545582005862</v>
      </c>
      <c r="H6" s="14"/>
      <c r="I6" s="14"/>
      <c r="J6" s="14"/>
      <c r="K6" s="14"/>
    </row>
    <row r="9" spans="3:9" ht="13.5">
      <c r="C9" t="s">
        <v>184</v>
      </c>
      <c r="F9" t="s">
        <v>185</v>
      </c>
      <c r="I9" t="s">
        <v>187</v>
      </c>
    </row>
    <row r="10" spans="3:11" ht="13.5">
      <c r="C10" t="s">
        <v>4</v>
      </c>
      <c r="D10" t="s">
        <v>5</v>
      </c>
      <c r="E10" t="s">
        <v>6</v>
      </c>
      <c r="F10" t="s">
        <v>4</v>
      </c>
      <c r="G10" t="s">
        <v>5</v>
      </c>
      <c r="H10" t="s">
        <v>6</v>
      </c>
      <c r="I10" t="s">
        <v>4</v>
      </c>
      <c r="J10" t="s">
        <v>5</v>
      </c>
      <c r="K10" t="s">
        <v>6</v>
      </c>
    </row>
    <row r="11" spans="1:11" ht="13.5">
      <c r="A11" s="19">
        <v>1</v>
      </c>
      <c r="B11" s="19">
        <v>0</v>
      </c>
      <c r="C11" s="2">
        <f>$A11*$D$3+$B11*$E$3</f>
        <v>0</v>
      </c>
      <c r="D11" s="6">
        <f>$A11^2*$D$4+$B11^2*$E$4+2*$A11*$B11*$E$6</f>
        <v>0</v>
      </c>
      <c r="E11" s="6">
        <f>D11^(1/2)</f>
        <v>0</v>
      </c>
      <c r="F11" s="2">
        <f aca="true" t="shared" si="0" ref="F11:F21">$A11*$D$3+$B11*$F$3</f>
        <v>0</v>
      </c>
      <c r="G11" s="6">
        <f aca="true" t="shared" si="1" ref="G11:G21">$A11^2*$D$4+$B11^2*$F$4+2*$A11*$B11*$F$6</f>
        <v>0</v>
      </c>
      <c r="H11" s="6">
        <f>G11^(1/2)</f>
        <v>0</v>
      </c>
      <c r="I11" s="2">
        <f aca="true" t="shared" si="2" ref="I11:I21">$A11*$D$3+$B11*$G$3</f>
        <v>0</v>
      </c>
      <c r="J11" s="6">
        <f aca="true" t="shared" si="3" ref="J11:J21">$A11^2*$D$4+$B11^2*$G$4+2*$A11*$B11*$G$6</f>
        <v>0</v>
      </c>
      <c r="K11" s="6">
        <f>J11^(1/2)</f>
        <v>0</v>
      </c>
    </row>
    <row r="12" spans="1:11" ht="13.5">
      <c r="A12" s="19">
        <v>0.9</v>
      </c>
      <c r="B12" s="19">
        <v>0.1</v>
      </c>
      <c r="C12" s="2">
        <f aca="true" t="shared" si="4" ref="C12:C21">$A12*$D$3+$B12*$E$3</f>
        <v>0</v>
      </c>
      <c r="D12" s="6">
        <f aca="true" t="shared" si="5" ref="D12:D21">$A12^2*$D$4+$B12^2*$E$4+2*$A12*$B12*$E$6</f>
        <v>-0.0026281206292693227</v>
      </c>
      <c r="E12" s="6" t="e">
        <f aca="true" t="shared" si="6" ref="E12:E21">D12^(1/2)</f>
        <v>#NUM!</v>
      </c>
      <c r="F12" s="2">
        <f t="shared" si="0"/>
        <v>0</v>
      </c>
      <c r="G12" s="6">
        <f t="shared" si="1"/>
        <v>0.002535122606493717</v>
      </c>
      <c r="H12" s="6">
        <f aca="true" t="shared" si="7" ref="H12:H21">G12^(1/2)</f>
        <v>0.05035000105753442</v>
      </c>
      <c r="I12" s="2">
        <f t="shared" si="2"/>
        <v>0</v>
      </c>
      <c r="J12" s="6">
        <f t="shared" si="3"/>
        <v>-0.0014186782047610554</v>
      </c>
      <c r="K12" s="6" t="e">
        <f aca="true" t="shared" si="8" ref="K12:K21">J12^(1/2)</f>
        <v>#NUM!</v>
      </c>
    </row>
    <row r="13" spans="1:11" ht="13.5">
      <c r="A13" s="19">
        <v>0.8</v>
      </c>
      <c r="B13" s="19">
        <v>0.2</v>
      </c>
      <c r="C13" s="2">
        <f t="shared" si="4"/>
        <v>0</v>
      </c>
      <c r="D13" s="6">
        <f t="shared" si="5"/>
        <v>-0.004672214452034352</v>
      </c>
      <c r="E13" s="6" t="e">
        <f t="shared" si="6"/>
        <v>#NUM!</v>
      </c>
      <c r="F13" s="2">
        <f t="shared" si="0"/>
        <v>0</v>
      </c>
      <c r="G13" s="6">
        <f t="shared" si="1"/>
        <v>0.004506884633766609</v>
      </c>
      <c r="H13" s="6">
        <f t="shared" si="7"/>
        <v>0.06713333474337924</v>
      </c>
      <c r="I13" s="2">
        <f t="shared" si="2"/>
        <v>0</v>
      </c>
      <c r="J13" s="6">
        <f t="shared" si="3"/>
        <v>-0.0025220945862418766</v>
      </c>
      <c r="K13" s="6" t="e">
        <f t="shared" si="8"/>
        <v>#NUM!</v>
      </c>
    </row>
    <row r="14" spans="1:11" ht="13.5">
      <c r="A14" s="19">
        <v>0.7</v>
      </c>
      <c r="B14" s="19">
        <v>0.3</v>
      </c>
      <c r="C14" s="2">
        <f t="shared" si="4"/>
        <v>0</v>
      </c>
      <c r="D14" s="6">
        <f t="shared" si="5"/>
        <v>-0.006132281468295085</v>
      </c>
      <c r="E14" s="6" t="e">
        <f t="shared" si="6"/>
        <v>#NUM!</v>
      </c>
      <c r="F14" s="2">
        <f t="shared" si="0"/>
        <v>0</v>
      </c>
      <c r="G14" s="6">
        <f t="shared" si="1"/>
        <v>0.005915286081818673</v>
      </c>
      <c r="H14" s="6">
        <f t="shared" si="7"/>
        <v>0.07691089702908602</v>
      </c>
      <c r="I14" s="2">
        <f t="shared" si="2"/>
        <v>0</v>
      </c>
      <c r="J14" s="6">
        <f t="shared" si="3"/>
        <v>-0.003310249144442462</v>
      </c>
      <c r="K14" s="6" t="e">
        <f t="shared" si="8"/>
        <v>#NUM!</v>
      </c>
    </row>
    <row r="15" spans="1:11" ht="13.5">
      <c r="A15" s="19">
        <v>0.6</v>
      </c>
      <c r="B15" s="19">
        <v>0.4</v>
      </c>
      <c r="C15" s="2">
        <f t="shared" si="4"/>
        <v>0</v>
      </c>
      <c r="D15" s="6">
        <f t="shared" si="5"/>
        <v>-0.007008321678051526</v>
      </c>
      <c r="E15" s="6" t="e">
        <f t="shared" si="6"/>
        <v>#NUM!</v>
      </c>
      <c r="F15" s="2">
        <f t="shared" si="0"/>
        <v>0</v>
      </c>
      <c r="G15" s="6">
        <f t="shared" si="1"/>
        <v>0.006760326950649912</v>
      </c>
      <c r="H15" s="6">
        <f t="shared" si="7"/>
        <v>0.08222120742636849</v>
      </c>
      <c r="I15" s="2">
        <f t="shared" si="2"/>
        <v>0</v>
      </c>
      <c r="J15" s="6">
        <f t="shared" si="3"/>
        <v>-0.0037831418793628138</v>
      </c>
      <c r="K15" s="6" t="e">
        <f t="shared" si="8"/>
        <v>#NUM!</v>
      </c>
    </row>
    <row r="16" spans="1:11" ht="13.5">
      <c r="A16" s="19">
        <v>0.5</v>
      </c>
      <c r="B16" s="19">
        <v>0.5</v>
      </c>
      <c r="C16" s="2">
        <f t="shared" si="4"/>
        <v>0</v>
      </c>
      <c r="D16" s="6">
        <f t="shared" si="5"/>
        <v>-0.007300335081303673</v>
      </c>
      <c r="E16" s="6" t="e">
        <f t="shared" si="6"/>
        <v>#NUM!</v>
      </c>
      <c r="F16" s="2">
        <f t="shared" si="0"/>
        <v>0</v>
      </c>
      <c r="G16" s="6">
        <f t="shared" si="1"/>
        <v>0.007042007240260325</v>
      </c>
      <c r="H16" s="6">
        <f t="shared" si="7"/>
        <v>0.08391666842922403</v>
      </c>
      <c r="I16" s="2">
        <f t="shared" si="2"/>
        <v>0</v>
      </c>
      <c r="J16" s="6">
        <f t="shared" si="3"/>
        <v>-0.003940772791002931</v>
      </c>
      <c r="K16" s="6" t="e">
        <f t="shared" si="8"/>
        <v>#NUM!</v>
      </c>
    </row>
    <row r="17" spans="1:11" ht="13.5">
      <c r="A17" s="19">
        <v>0.4</v>
      </c>
      <c r="B17" s="19">
        <v>0.6</v>
      </c>
      <c r="C17" s="2">
        <f t="shared" si="4"/>
        <v>0</v>
      </c>
      <c r="D17" s="6">
        <f t="shared" si="5"/>
        <v>-0.007008321678051526</v>
      </c>
      <c r="E17" s="6" t="e">
        <f t="shared" si="6"/>
        <v>#NUM!</v>
      </c>
      <c r="F17" s="2">
        <f t="shared" si="0"/>
        <v>0</v>
      </c>
      <c r="G17" s="6">
        <f t="shared" si="1"/>
        <v>0.006760326950649912</v>
      </c>
      <c r="H17" s="6">
        <f t="shared" si="7"/>
        <v>0.08222120742636849</v>
      </c>
      <c r="I17" s="2">
        <f t="shared" si="2"/>
        <v>0</v>
      </c>
      <c r="J17" s="6">
        <f t="shared" si="3"/>
        <v>-0.0037831418793628138</v>
      </c>
      <c r="K17" s="6" t="e">
        <f t="shared" si="8"/>
        <v>#NUM!</v>
      </c>
    </row>
    <row r="18" spans="1:11" ht="13.5">
      <c r="A18" s="19">
        <v>0.3</v>
      </c>
      <c r="B18" s="19">
        <v>0.7</v>
      </c>
      <c r="C18" s="2">
        <f t="shared" si="4"/>
        <v>0</v>
      </c>
      <c r="D18" s="6">
        <f t="shared" si="5"/>
        <v>-0.006132281468295085</v>
      </c>
      <c r="E18" s="6" t="e">
        <f t="shared" si="6"/>
        <v>#NUM!</v>
      </c>
      <c r="F18" s="2">
        <f t="shared" si="0"/>
        <v>0</v>
      </c>
      <c r="G18" s="6">
        <f t="shared" si="1"/>
        <v>0.005915286081818673</v>
      </c>
      <c r="H18" s="6">
        <f t="shared" si="7"/>
        <v>0.07691089702908602</v>
      </c>
      <c r="I18" s="2">
        <f t="shared" si="2"/>
        <v>0</v>
      </c>
      <c r="J18" s="6">
        <f t="shared" si="3"/>
        <v>-0.003310249144442462</v>
      </c>
      <c r="K18" s="6" t="e">
        <f t="shared" si="8"/>
        <v>#NUM!</v>
      </c>
    </row>
    <row r="19" spans="1:11" ht="13.5">
      <c r="A19" s="19">
        <v>0.2</v>
      </c>
      <c r="B19" s="19">
        <v>0.8</v>
      </c>
      <c r="C19" s="2">
        <f t="shared" si="4"/>
        <v>0</v>
      </c>
      <c r="D19" s="6">
        <f t="shared" si="5"/>
        <v>-0.004672214452034352</v>
      </c>
      <c r="E19" s="6" t="e">
        <f t="shared" si="6"/>
        <v>#NUM!</v>
      </c>
      <c r="F19" s="2">
        <f t="shared" si="0"/>
        <v>0</v>
      </c>
      <c r="G19" s="6">
        <f t="shared" si="1"/>
        <v>0.004506884633766609</v>
      </c>
      <c r="H19" s="6">
        <f t="shared" si="7"/>
        <v>0.06713333474337924</v>
      </c>
      <c r="I19" s="2">
        <f t="shared" si="2"/>
        <v>0</v>
      </c>
      <c r="J19" s="6">
        <f t="shared" si="3"/>
        <v>-0.0025220945862418766</v>
      </c>
      <c r="K19" s="6" t="e">
        <f t="shared" si="8"/>
        <v>#NUM!</v>
      </c>
    </row>
    <row r="20" spans="1:11" ht="13.5">
      <c r="A20" s="19">
        <v>0.1</v>
      </c>
      <c r="B20" s="19">
        <v>0.9</v>
      </c>
      <c r="C20" s="2">
        <f t="shared" si="4"/>
        <v>0</v>
      </c>
      <c r="D20" s="6">
        <f t="shared" si="5"/>
        <v>-0.0026281206292693227</v>
      </c>
      <c r="E20" s="6" t="e">
        <f t="shared" si="6"/>
        <v>#NUM!</v>
      </c>
      <c r="F20" s="2">
        <f t="shared" si="0"/>
        <v>0</v>
      </c>
      <c r="G20" s="6">
        <f t="shared" si="1"/>
        <v>0.002535122606493717</v>
      </c>
      <c r="H20" s="6">
        <f t="shared" si="7"/>
        <v>0.05035000105753442</v>
      </c>
      <c r="I20" s="2">
        <f t="shared" si="2"/>
        <v>0</v>
      </c>
      <c r="J20" s="6">
        <f t="shared" si="3"/>
        <v>-0.0014186782047610554</v>
      </c>
      <c r="K20" s="6" t="e">
        <f t="shared" si="8"/>
        <v>#NUM!</v>
      </c>
    </row>
    <row r="21" spans="1:11" ht="13.5">
      <c r="A21" s="19">
        <v>0</v>
      </c>
      <c r="B21" s="19">
        <v>1</v>
      </c>
      <c r="C21" s="2">
        <f t="shared" si="4"/>
        <v>0</v>
      </c>
      <c r="D21" s="6">
        <f t="shared" si="5"/>
        <v>0</v>
      </c>
      <c r="E21" s="6">
        <f t="shared" si="6"/>
        <v>0</v>
      </c>
      <c r="F21" s="2">
        <f t="shared" si="0"/>
        <v>0</v>
      </c>
      <c r="G21" s="6">
        <f t="shared" si="1"/>
        <v>0</v>
      </c>
      <c r="H21" s="6">
        <f t="shared" si="7"/>
        <v>0</v>
      </c>
      <c r="I21" s="2">
        <f t="shared" si="2"/>
        <v>0</v>
      </c>
      <c r="J21" s="6">
        <f t="shared" si="3"/>
        <v>0</v>
      </c>
      <c r="K21" s="6">
        <f t="shared" si="8"/>
        <v>0</v>
      </c>
    </row>
    <row r="24" ht="13.5">
      <c r="A24" t="s">
        <v>188</v>
      </c>
    </row>
    <row r="25" ht="13.5">
      <c r="A25" t="s">
        <v>189</v>
      </c>
    </row>
    <row r="26" spans="1:8" ht="13.5">
      <c r="A26" s="33" t="e">
        <f>(0.06-F21)/(F11-F21)</f>
        <v>#DIV/0!</v>
      </c>
      <c r="B26" s="16" t="e">
        <f>1-A26</f>
        <v>#DIV/0!</v>
      </c>
      <c r="F26" s="2" t="e">
        <f>$A26*$D$3+$B26*$F$3</f>
        <v>#DIV/0!</v>
      </c>
      <c r="G26" s="6" t="e">
        <f>$A26^2*$D$4+$B26^2*$F$4+2*$A26*$B26*$F$6</f>
        <v>#DIV/0!</v>
      </c>
      <c r="H26" s="6" t="e">
        <f>G26^(1/2)</f>
        <v>#DIV/0!</v>
      </c>
    </row>
    <row r="27" spans="1:8" ht="13.5">
      <c r="A27" t="s">
        <v>190</v>
      </c>
      <c r="F27" s="2"/>
      <c r="G27" s="6"/>
      <c r="H27" s="6"/>
    </row>
    <row r="28" spans="1:11" ht="13.5">
      <c r="A28" s="19" t="e">
        <f>(0.06-I21)/(I11-I21)</f>
        <v>#DIV/0!</v>
      </c>
      <c r="B28" s="19" t="e">
        <f>1-A28</f>
        <v>#DIV/0!</v>
      </c>
      <c r="I28" s="2" t="e">
        <f>$A28*$D$3+$B28*$G$3</f>
        <v>#DIV/0!</v>
      </c>
      <c r="J28" s="6" t="e">
        <f>$A28^2*$D$4+$B28^2*$G$4+2*$A28*$B28*$G$6</f>
        <v>#DIV/0!</v>
      </c>
      <c r="K28" s="6" t="e">
        <f>J28^(1/2)</f>
        <v>#DIV/0!</v>
      </c>
    </row>
  </sheetData>
  <mergeCells count="6">
    <mergeCell ref="A6:C6"/>
    <mergeCell ref="A3:C3"/>
    <mergeCell ref="A1:C1"/>
    <mergeCell ref="A4:C4"/>
    <mergeCell ref="A5:C5"/>
    <mergeCell ref="A2:C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53"/>
  <sheetViews>
    <sheetView workbookViewId="0" topLeftCell="A1">
      <selection activeCell="BY16" sqref="BY16:BZ16"/>
    </sheetView>
  </sheetViews>
  <sheetFormatPr defaultColWidth="9.00390625" defaultRowHeight="13.5"/>
  <cols>
    <col min="2" max="2" width="3.75390625" style="0" customWidth="1"/>
    <col min="15" max="15" width="10.625" style="14" customWidth="1"/>
    <col min="16" max="21" width="9.00390625" style="17" customWidth="1"/>
    <col min="52" max="52" width="10.625" style="14" customWidth="1"/>
    <col min="80" max="80" width="3.75390625" style="0" customWidth="1"/>
    <col min="84" max="84" width="12.75390625" style="0" customWidth="1"/>
  </cols>
  <sheetData>
    <row r="1" spans="3:86" ht="13.5">
      <c r="C1" t="str">
        <f>'基本統計・相関'!O1</f>
        <v>３ヶ月投資収益率（年率）</v>
      </c>
      <c r="N1" t="s">
        <v>177</v>
      </c>
      <c r="AY1" t="s">
        <v>182</v>
      </c>
      <c r="CA1" t="s">
        <v>223</v>
      </c>
      <c r="CG1" t="s">
        <v>223</v>
      </c>
      <c r="CH1" t="s">
        <v>224</v>
      </c>
    </row>
    <row r="2" spans="3:85" ht="13.5">
      <c r="C2" t="str">
        <f>'基本統計・相関'!O2</f>
        <v>日本株式</v>
      </c>
      <c r="F2" t="str">
        <f>'基本統計・相関'!R2</f>
        <v>米国株式</v>
      </c>
      <c r="I2" t="str">
        <f>'基本統計・相関'!U2</f>
        <v>為替</v>
      </c>
      <c r="K2" t="str">
        <f>'基本統計・相関'!W2</f>
        <v>国債</v>
      </c>
      <c r="L2" t="str">
        <f>'基本統計・相関'!X2</f>
        <v>預金</v>
      </c>
      <c r="N2" t="s">
        <v>172</v>
      </c>
      <c r="O2" s="14" t="s">
        <v>173</v>
      </c>
      <c r="P2" s="17" t="s">
        <v>129</v>
      </c>
      <c r="Q2" s="109" t="s">
        <v>631</v>
      </c>
      <c r="R2" s="109" t="s">
        <v>632</v>
      </c>
      <c r="S2" t="s">
        <v>179</v>
      </c>
      <c r="T2" t="s">
        <v>180</v>
      </c>
      <c r="U2" t="s">
        <v>181</v>
      </c>
      <c r="V2" t="s">
        <v>141</v>
      </c>
      <c r="W2" t="s">
        <v>142</v>
      </c>
      <c r="X2" t="s">
        <v>134</v>
      </c>
      <c r="AY2" t="s">
        <v>172</v>
      </c>
      <c r="AZ2" s="14" t="s">
        <v>173</v>
      </c>
      <c r="BA2" s="17" t="s">
        <v>129</v>
      </c>
      <c r="BB2" t="s">
        <v>179</v>
      </c>
      <c r="BC2" t="s">
        <v>180</v>
      </c>
      <c r="BD2" t="s">
        <v>181</v>
      </c>
      <c r="BE2" t="s">
        <v>141</v>
      </c>
      <c r="BF2" t="s">
        <v>142</v>
      </c>
      <c r="BG2" t="s">
        <v>134</v>
      </c>
      <c r="CC2" t="s">
        <v>128</v>
      </c>
      <c r="CG2" t="s">
        <v>128</v>
      </c>
    </row>
    <row r="3" spans="3:85" ht="13.5">
      <c r="C3" t="str">
        <f>'基本統計・相関'!O3</f>
        <v>日経平均</v>
      </c>
      <c r="D3" t="str">
        <f>'基本統計・相関'!P3</f>
        <v>TOPIX</v>
      </c>
      <c r="E3" t="str">
        <f>'基本統計・相関'!Q3</f>
        <v>JASDAQ</v>
      </c>
      <c r="F3" t="str">
        <f>'基本統計・相関'!R3</f>
        <v>NYダウ</v>
      </c>
      <c r="G3" t="str">
        <f>'基本統計・相関'!S3</f>
        <v>S&amp;P500</v>
      </c>
      <c r="H3" t="str">
        <f>'基本統計・相関'!T3</f>
        <v>NASDAQ</v>
      </c>
      <c r="I3" t="str">
        <f>'基本統計・相関'!U3</f>
        <v>ドル</v>
      </c>
      <c r="J3" t="str">
        <f>'基本統計・相関'!V3</f>
        <v>ユーロ</v>
      </c>
      <c r="K3" t="str">
        <f>'基本統計・相関'!W3</f>
        <v>10年先物、中心限月</v>
      </c>
      <c r="L3" t="str">
        <f>'基本統計・相関'!X3</f>
        <v>３ヶ月定期</v>
      </c>
      <c r="N3" s="19">
        <v>-0.8</v>
      </c>
      <c r="O3" s="20" t="str">
        <f>CONCATENATE(TEXT(N3,"0%"),"～",TEXT(N4,"0%"))</f>
        <v>-80%～-75%</v>
      </c>
      <c r="P3" s="17">
        <f aca="true" t="shared" si="0" ref="P3:P45">COUNTIF(C$4:C$147,CONCATENATE("&lt;",$N4))-COUNTIF(C$4:C$147,CONCATENATE("&lt;",$N3))</f>
        <v>0</v>
      </c>
      <c r="Q3" s="17">
        <f aca="true" t="shared" si="1" ref="Q3:Q45">COUNTIF(D$4:D$147,CONCATENATE("&lt;",$N4))-COUNTIF(D$4:D$147,CONCATENATE("&lt;",$N3))</f>
        <v>0</v>
      </c>
      <c r="R3" s="17">
        <f aca="true" t="shared" si="2" ref="R3:R45">COUNTIF(E$4:E$147,CONCATENATE("&lt;",$N4))-COUNTIF(E$4:E$147,CONCATENATE("&lt;",$N3))</f>
        <v>2</v>
      </c>
      <c r="S3" s="17">
        <f aca="true" t="shared" si="3" ref="S3:X18">COUNTIF(F$4:F$147,CONCATENATE("&lt;",$N4))-COUNTIF(F$4:F$147,CONCATENATE("&lt;",$N3))</f>
        <v>0</v>
      </c>
      <c r="T3" s="17">
        <f t="shared" si="3"/>
        <v>0</v>
      </c>
      <c r="U3" s="17">
        <f t="shared" si="3"/>
        <v>2</v>
      </c>
      <c r="V3" s="17">
        <f t="shared" si="3"/>
        <v>0</v>
      </c>
      <c r="W3" s="17">
        <f t="shared" si="3"/>
        <v>0</v>
      </c>
      <c r="X3" s="17">
        <f t="shared" si="3"/>
        <v>0</v>
      </c>
      <c r="AY3" s="19">
        <v>-0.8</v>
      </c>
      <c r="AZ3" s="20" t="str">
        <f>CONCATENATE(TEXT(AY3,"0%"),"～",TEXT(AY4,"0%"))</f>
        <v>-80%～-75%</v>
      </c>
      <c r="BA3" s="2">
        <f>NORMDIST($AY4,BA$50,BA$51,TRUE)-NORMDIST($AY3,BA$50,BA$51,TRUE)</f>
        <v>0.006215003108008599</v>
      </c>
      <c r="BB3" s="2">
        <f aca="true" t="shared" si="4" ref="BB3:BG18">NORMDIST($AY4,BB$50,BB$51,TRUE)-NORMDIST($AY3,BB$50,BB$51,TRUE)</f>
        <v>0.0008039573325863136</v>
      </c>
      <c r="BC3" s="2">
        <f t="shared" si="4"/>
        <v>0.0009489452576292301</v>
      </c>
      <c r="BD3" s="2">
        <f t="shared" si="4"/>
        <v>0.009498190254283667</v>
      </c>
      <c r="BE3" s="2">
        <f t="shared" si="4"/>
        <v>0.00017965900791938605</v>
      </c>
      <c r="BF3" s="2">
        <f t="shared" si="4"/>
        <v>0.00018950045634791302</v>
      </c>
      <c r="BG3" s="2">
        <f t="shared" si="4"/>
        <v>1.6687239354286872E-15</v>
      </c>
      <c r="BH3" s="18"/>
      <c r="BI3" s="18"/>
      <c r="CC3" t="s">
        <v>129</v>
      </c>
      <c r="CE3" t="s">
        <v>172</v>
      </c>
      <c r="CG3" t="s">
        <v>129</v>
      </c>
    </row>
    <row r="4" spans="1:86" ht="13.5">
      <c r="A4">
        <f>'基本統計・相関'!M4</f>
        <v>1995</v>
      </c>
      <c r="B4">
        <f>'基本統計・相関'!N4</f>
        <v>1</v>
      </c>
      <c r="C4" s="2">
        <f>'基本統計・相関'!O4</f>
        <v>-0.34046722581669</v>
      </c>
      <c r="D4" s="2">
        <f>'基本統計・相関'!P4</f>
        <v>-0.3148152495443637</v>
      </c>
      <c r="E4" s="2">
        <f>'基本統計・相関'!Q4</f>
        <v>-0.49566076292468586</v>
      </c>
      <c r="F4" s="2">
        <f>'基本統計・相関'!R4</f>
        <v>0.5972590746990927</v>
      </c>
      <c r="G4" s="2">
        <f>'基本統計・相関'!S4</f>
        <v>0.4332016967027432</v>
      </c>
      <c r="H4" s="2">
        <f>'基本統計・相関'!T4</f>
        <v>0.5598423074837799</v>
      </c>
      <c r="I4" s="2">
        <f>'基本統計・相関'!U4</f>
        <v>-0.4785666475631908</v>
      </c>
      <c r="J4" s="2">
        <f>'基本統計・相関'!V4</f>
        <v>-0.32520606260523244</v>
      </c>
      <c r="K4" s="2">
        <f>'基本統計・相関'!W4</f>
        <v>0.3349300408590681</v>
      </c>
      <c r="L4" s="2">
        <f>'基本統計・相関'!X4</f>
        <v>0.02053</v>
      </c>
      <c r="N4" s="19">
        <v>-0.75</v>
      </c>
      <c r="O4" s="20" t="str">
        <f>CONCATENATE(TEXT(N4,"0%"),"～",TEXT(N5,"0%"))</f>
        <v>-75%～-70%</v>
      </c>
      <c r="P4" s="17">
        <f t="shared" si="0"/>
        <v>0</v>
      </c>
      <c r="Q4" s="17">
        <f t="shared" si="1"/>
        <v>0</v>
      </c>
      <c r="R4" s="17">
        <f t="shared" si="2"/>
        <v>2</v>
      </c>
      <c r="S4" s="17">
        <f t="shared" si="3"/>
        <v>0</v>
      </c>
      <c r="T4" s="17">
        <f t="shared" si="3"/>
        <v>0</v>
      </c>
      <c r="U4" s="17">
        <f t="shared" si="3"/>
        <v>1</v>
      </c>
      <c r="V4" s="17">
        <f t="shared" si="3"/>
        <v>0</v>
      </c>
      <c r="W4" s="17">
        <f t="shared" si="3"/>
        <v>0</v>
      </c>
      <c r="X4" s="17">
        <f t="shared" si="3"/>
        <v>0</v>
      </c>
      <c r="AY4" s="19">
        <v>-0.75</v>
      </c>
      <c r="AZ4" s="20" t="str">
        <f>CONCATENATE(TEXT(AY4,"0%"),"～",TEXT(AY5,"0%"))</f>
        <v>-75%～-70%</v>
      </c>
      <c r="BA4" s="2">
        <f aca="true" t="shared" si="5" ref="BA4:BA45">NORMDIST($AY5,BA$50,BA$51,TRUE)-NORMDIST($AY4,BA$50,BA$51,TRUE)</f>
        <v>0.007809509141623483</v>
      </c>
      <c r="BB4" s="2">
        <f t="shared" si="4"/>
        <v>0.0012801641629698324</v>
      </c>
      <c r="BC4" s="2">
        <f t="shared" si="4"/>
        <v>0.0014848840096572946</v>
      </c>
      <c r="BD4" s="2">
        <f t="shared" si="4"/>
        <v>0.010511084806277937</v>
      </c>
      <c r="BE4" s="2">
        <f t="shared" si="4"/>
        <v>0.0003717067286664877</v>
      </c>
      <c r="BF4" s="2">
        <f t="shared" si="4"/>
        <v>0.0003890468254249546</v>
      </c>
      <c r="BG4" s="2">
        <f t="shared" si="4"/>
        <v>8.702814080880574E-14</v>
      </c>
      <c r="BH4" s="18"/>
      <c r="BI4" s="18"/>
      <c r="CA4">
        <f>A4</f>
        <v>1995</v>
      </c>
      <c r="CB4">
        <f>B4</f>
        <v>1</v>
      </c>
      <c r="CC4" s="60">
        <f>(C4-C$152)/C$153</f>
        <v>-0.9913759501877686</v>
      </c>
      <c r="CE4" s="61">
        <f>(AY3-BA$50)/BA$51</f>
        <v>-2.068338819066898</v>
      </c>
      <c r="CF4" s="20" t="str">
        <f>CONCATENATE(TEXT(CE4,"0.00"),"～",TEXT(CE5,"0.00"))</f>
        <v>-2.07～-1.95</v>
      </c>
      <c r="CG4" s="17">
        <f>COUNTIF(CC$4:CC$147,CONCATENATE("&lt;",$CE5))-COUNTIF(CC$4:CC$147,CONCATENATE("&lt;",$CE4))</f>
        <v>0</v>
      </c>
      <c r="CH4" s="61">
        <f>NORMSDIST(CE5)-NORMSDIST(CE4)</f>
        <v>0.006215003108008599</v>
      </c>
    </row>
    <row r="5" spans="1:86" ht="13.5">
      <c r="A5">
        <f>'基本統計・相関'!M5</f>
        <v>1995</v>
      </c>
      <c r="B5">
        <f>'基本統計・相関'!N5</f>
        <v>2</v>
      </c>
      <c r="C5" s="2">
        <f>'基本統計・相関'!O5</f>
        <v>-0.3286005008124411</v>
      </c>
      <c r="D5" s="2">
        <f>'基本統計・相関'!P5</f>
        <v>-0.25169192585175093</v>
      </c>
      <c r="E5" s="2">
        <f>'基本統計・相関'!Q5</f>
        <v>-0.37082213902447214</v>
      </c>
      <c r="F5" s="2">
        <f>'基本統計・相関'!R5</f>
        <v>0.5357057779484453</v>
      </c>
      <c r="G5" s="2">
        <f>'基本統計・相関'!S5</f>
        <v>0.4345166327601293</v>
      </c>
      <c r="H5" s="2">
        <f>'基本統計・相関'!T5</f>
        <v>0.40776303894817056</v>
      </c>
      <c r="I5" s="2">
        <f>'基本統計・相関'!U5</f>
        <v>-0.45743516046804444</v>
      </c>
      <c r="J5" s="2">
        <f>'基本統計・相関'!V5</f>
        <v>-0.3428892821110687</v>
      </c>
      <c r="K5" s="2">
        <f>'基本統計・相関'!W5</f>
        <v>0.43757789298820016</v>
      </c>
      <c r="L5" s="2">
        <f>'基本統計・相関'!X5</f>
        <v>0.020409999999999998</v>
      </c>
      <c r="N5" s="19">
        <v>-0.7</v>
      </c>
      <c r="O5" s="20" t="str">
        <f>CONCATENATE(TEXT(N5,"0%"),"～",TEXT(N6,"0%"))</f>
        <v>-70%～-65%</v>
      </c>
      <c r="P5" s="17">
        <f t="shared" si="0"/>
        <v>1</v>
      </c>
      <c r="Q5" s="17">
        <f t="shared" si="1"/>
        <v>0</v>
      </c>
      <c r="R5" s="17">
        <f t="shared" si="2"/>
        <v>2</v>
      </c>
      <c r="S5" s="17">
        <f t="shared" si="3"/>
        <v>0</v>
      </c>
      <c r="T5" s="17">
        <f t="shared" si="3"/>
        <v>0</v>
      </c>
      <c r="U5" s="17">
        <f t="shared" si="3"/>
        <v>2</v>
      </c>
      <c r="V5" s="17">
        <f t="shared" si="3"/>
        <v>0</v>
      </c>
      <c r="W5" s="17">
        <f t="shared" si="3"/>
        <v>0</v>
      </c>
      <c r="X5" s="17">
        <f t="shared" si="3"/>
        <v>0</v>
      </c>
      <c r="AY5" s="19">
        <v>-0.7</v>
      </c>
      <c r="AZ5" s="20" t="str">
        <f>CONCATENATE(TEXT(AY5,"0%"),"～",TEXT(AY6,"0%"))</f>
        <v>-70%～-65%</v>
      </c>
      <c r="BA5" s="2">
        <f t="shared" si="5"/>
        <v>0.009679424677260795</v>
      </c>
      <c r="BB5" s="2">
        <f t="shared" si="4"/>
        <v>0.001985954085462427</v>
      </c>
      <c r="BC5" s="2">
        <f t="shared" si="4"/>
        <v>0.002265635757407347</v>
      </c>
      <c r="BD5" s="2">
        <f t="shared" si="4"/>
        <v>0.011574376601787506</v>
      </c>
      <c r="BE5" s="2">
        <f t="shared" si="4"/>
        <v>0.0007347433917426205</v>
      </c>
      <c r="BF5" s="2">
        <f t="shared" si="4"/>
        <v>0.0007635014813451857</v>
      </c>
      <c r="BG5" s="2">
        <f t="shared" si="4"/>
        <v>3.506505710614431E-12</v>
      </c>
      <c r="BH5" s="18"/>
      <c r="BI5" s="18"/>
      <c r="CA5">
        <f aca="true" t="shared" si="6" ref="CA5:CA68">A5</f>
        <v>1995</v>
      </c>
      <c r="CB5">
        <f aca="true" t="shared" si="7" ref="CB5:CB68">B5</f>
        <v>2</v>
      </c>
      <c r="CC5" s="60">
        <f aca="true" t="shared" si="8" ref="CC5:CC68">(C5-C$152)/C$153</f>
        <v>-0.9635650454541759</v>
      </c>
      <c r="CE5" s="61">
        <f aca="true" t="shared" si="9" ref="CE5:CE47">(AY4-BA$50)/BA$51</f>
        <v>-1.9511586167632509</v>
      </c>
      <c r="CF5" s="20" t="str">
        <f aca="true" t="shared" si="10" ref="CF5:CF46">CONCATENATE(TEXT(CE5,"0.00"),"～",TEXT(CE6,"0.00"))</f>
        <v>-1.95～-1.83</v>
      </c>
      <c r="CG5" s="17">
        <f aca="true" t="shared" si="11" ref="CG5:CG46">COUNTIF(CC$4:CC$147,CONCATENATE("&lt;",$CE6))-COUNTIF(CC$4:CC$147,CONCATENATE("&lt;",$CE5))</f>
        <v>0</v>
      </c>
      <c r="CH5" s="61">
        <f aca="true" t="shared" si="12" ref="CH5:CH46">NORMSDIST(CE6)-NORMSDIST(CE5)</f>
        <v>0.007809509141623483</v>
      </c>
    </row>
    <row r="6" spans="1:86" ht="13.5">
      <c r="A6">
        <f>'基本統計・相関'!M6</f>
        <v>1995</v>
      </c>
      <c r="B6">
        <f>'基本統計・相関'!N6</f>
        <v>3</v>
      </c>
      <c r="C6" s="2">
        <f>'基本統計・相関'!O6</f>
        <v>-0.34544426442172715</v>
      </c>
      <c r="D6" s="2">
        <f>'基本統計・相関'!P6</f>
        <v>-0.2984199808236686</v>
      </c>
      <c r="E6" s="2">
        <f>'基本統計・相関'!Q6</f>
        <v>-0.25882599354974767</v>
      </c>
      <c r="F6" s="2">
        <f>'基本統計・相関'!R6</f>
        <v>0.44199771082456385</v>
      </c>
      <c r="G6" s="2">
        <f>'基本統計・相関'!S6</f>
        <v>0.4010185819247438</v>
      </c>
      <c r="H6" s="2">
        <f>'基本統計・相関'!T6</f>
        <v>0.7022743325643408</v>
      </c>
      <c r="I6" s="2">
        <f>'基本統計・相関'!U6</f>
        <v>-0.15364465018958207</v>
      </c>
      <c r="J6" s="2">
        <f>'基本統計・相関'!V6</f>
        <v>-0.18795533532628694</v>
      </c>
      <c r="K6" s="2">
        <f>'基本統計・相関'!W6</f>
        <v>0.23551516736680145</v>
      </c>
      <c r="L6" s="2">
        <f>'基本統計・相関'!X6</f>
        <v>0.01978</v>
      </c>
      <c r="N6" s="19">
        <v>-0.65</v>
      </c>
      <c r="O6" s="20" t="str">
        <f aca="true" t="shared" si="13" ref="O6:O45">CONCATENATE(TEXT(N6,"0%"),"～",TEXT(N7,"0%"))</f>
        <v>-65%～-60%</v>
      </c>
      <c r="P6" s="17">
        <f t="shared" si="0"/>
        <v>0</v>
      </c>
      <c r="Q6" s="17">
        <f t="shared" si="1"/>
        <v>1</v>
      </c>
      <c r="R6" s="17">
        <f t="shared" si="2"/>
        <v>3</v>
      </c>
      <c r="S6" s="17">
        <f t="shared" si="3"/>
        <v>0</v>
      </c>
      <c r="T6" s="17">
        <f t="shared" si="3"/>
        <v>0</v>
      </c>
      <c r="U6" s="17">
        <f t="shared" si="3"/>
        <v>2</v>
      </c>
      <c r="V6" s="17">
        <f t="shared" si="3"/>
        <v>0</v>
      </c>
      <c r="W6" s="17">
        <f t="shared" si="3"/>
        <v>0</v>
      </c>
      <c r="X6" s="17">
        <f t="shared" si="3"/>
        <v>0</v>
      </c>
      <c r="AY6" s="19">
        <v>-0.65</v>
      </c>
      <c r="AZ6" s="20" t="str">
        <f aca="true" t="shared" si="14" ref="AZ6:AZ45">CONCATENATE(TEXT(AY6,"0%"),"～",TEXT(AY7,"0%"))</f>
        <v>-65%～-60%</v>
      </c>
      <c r="BA6" s="2">
        <f t="shared" si="5"/>
        <v>0.011833651444026927</v>
      </c>
      <c r="BB6" s="2">
        <f t="shared" si="4"/>
        <v>0.003001536598098653</v>
      </c>
      <c r="BC6" s="2">
        <f t="shared" si="4"/>
        <v>0.0033708068176572237</v>
      </c>
      <c r="BD6" s="2">
        <f t="shared" si="4"/>
        <v>0.012682097029999229</v>
      </c>
      <c r="BE6" s="2">
        <f t="shared" si="4"/>
        <v>0.0013875703883642343</v>
      </c>
      <c r="BF6" s="2">
        <f t="shared" si="4"/>
        <v>0.0014323016843055258</v>
      </c>
      <c r="BG6" s="2">
        <f t="shared" si="4"/>
        <v>1.0917441619707205E-10</v>
      </c>
      <c r="BH6" s="18"/>
      <c r="BI6" s="18"/>
      <c r="CA6">
        <f t="shared" si="6"/>
        <v>1995</v>
      </c>
      <c r="CB6">
        <f t="shared" si="7"/>
        <v>3</v>
      </c>
      <c r="CC6" s="60">
        <f t="shared" si="8"/>
        <v>-1.003040157999995</v>
      </c>
      <c r="CE6" s="61">
        <f t="shared" si="9"/>
        <v>-1.8339784144596036</v>
      </c>
      <c r="CF6" s="20" t="str">
        <f t="shared" si="10"/>
        <v>-1.83～-1.72</v>
      </c>
      <c r="CG6" s="17">
        <f t="shared" si="11"/>
        <v>1</v>
      </c>
      <c r="CH6" s="61">
        <f t="shared" si="12"/>
        <v>0.009679424677260795</v>
      </c>
    </row>
    <row r="7" spans="1:86" ht="13.5">
      <c r="A7">
        <f>'基本統計・相関'!M7</f>
        <v>1995</v>
      </c>
      <c r="B7">
        <f>'基本統計・相関'!N7</f>
        <v>4</v>
      </c>
      <c r="C7" s="2">
        <f>'基本統計・相関'!O7</f>
        <v>-0.03040143920252869</v>
      </c>
      <c r="D7" s="2">
        <f>'基本統計・相関'!P7</f>
        <v>0.012916688003563381</v>
      </c>
      <c r="E7" s="2">
        <f>'基本統計・相関'!Q7</f>
        <v>0.07414146051187553</v>
      </c>
      <c r="F7" s="2">
        <f>'基本統計・相関'!R7</f>
        <v>0.40952771704916224</v>
      </c>
      <c r="G7" s="2">
        <f>'基本統計・相関'!S7</f>
        <v>0.4219367943705088</v>
      </c>
      <c r="H7" s="2">
        <f>'基本統計・相関'!T7</f>
        <v>0.9804874465965019</v>
      </c>
      <c r="I7" s="2">
        <f>'基本統計・相関'!U7</f>
        <v>0.22723943314912565</v>
      </c>
      <c r="J7" s="2">
        <f>'基本統計・相関'!V7</f>
        <v>0.2873109169784389</v>
      </c>
      <c r="K7" s="2">
        <f>'基本統計・相関'!W7</f>
        <v>0.12956977477316167</v>
      </c>
      <c r="L7" s="2">
        <f>'基本統計・相関'!X7</f>
        <v>0.01397</v>
      </c>
      <c r="N7" s="19">
        <v>-0.6</v>
      </c>
      <c r="O7" s="20" t="str">
        <f t="shared" si="13"/>
        <v>-60%～-55%</v>
      </c>
      <c r="P7" s="17">
        <f t="shared" si="0"/>
        <v>4</v>
      </c>
      <c r="Q7" s="17">
        <f t="shared" si="1"/>
        <v>0</v>
      </c>
      <c r="R7" s="17">
        <f t="shared" si="2"/>
        <v>3</v>
      </c>
      <c r="S7" s="17">
        <f t="shared" si="3"/>
        <v>0</v>
      </c>
      <c r="T7" s="17">
        <f t="shared" si="3"/>
        <v>0</v>
      </c>
      <c r="U7" s="17">
        <f t="shared" si="3"/>
        <v>2</v>
      </c>
      <c r="V7" s="17">
        <f t="shared" si="3"/>
        <v>1</v>
      </c>
      <c r="W7" s="17">
        <f t="shared" si="3"/>
        <v>0</v>
      </c>
      <c r="X7" s="17">
        <f t="shared" si="3"/>
        <v>0</v>
      </c>
      <c r="AY7" s="19">
        <v>-0.6</v>
      </c>
      <c r="AZ7" s="20" t="str">
        <f t="shared" si="14"/>
        <v>-60%～-55%</v>
      </c>
      <c r="BA7" s="2">
        <f t="shared" si="5"/>
        <v>0.014270244858130554</v>
      </c>
      <c r="BB7" s="2">
        <f t="shared" si="4"/>
        <v>0.004419661522906404</v>
      </c>
      <c r="BC7" s="2">
        <f t="shared" si="4"/>
        <v>0.004890169057591431</v>
      </c>
      <c r="BD7" s="2">
        <f t="shared" si="4"/>
        <v>0.013826998878715302</v>
      </c>
      <c r="BE7" s="2">
        <f t="shared" si="4"/>
        <v>0.002503563665505859</v>
      </c>
      <c r="BF7" s="2">
        <f t="shared" si="4"/>
        <v>0.00256847850845221</v>
      </c>
      <c r="BG7" s="2">
        <f t="shared" si="4"/>
        <v>2.627206001145426E-09</v>
      </c>
      <c r="BH7" s="18"/>
      <c r="BI7" s="18"/>
      <c r="CA7">
        <f t="shared" si="6"/>
        <v>1995</v>
      </c>
      <c r="CB7">
        <f t="shared" si="7"/>
        <v>4</v>
      </c>
      <c r="CC7" s="60">
        <f t="shared" si="8"/>
        <v>-0.2647045181300304</v>
      </c>
      <c r="CE7" s="61">
        <f t="shared" si="9"/>
        <v>-1.7167982121559566</v>
      </c>
      <c r="CF7" s="20" t="str">
        <f t="shared" si="10"/>
        <v>-1.72～-1.60</v>
      </c>
      <c r="CG7" s="17">
        <f t="shared" si="11"/>
        <v>0</v>
      </c>
      <c r="CH7" s="61">
        <f t="shared" si="12"/>
        <v>0.011833651444026927</v>
      </c>
    </row>
    <row r="8" spans="1:86" ht="13.5">
      <c r="A8">
        <f>'基本統計・相関'!M8</f>
        <v>1995</v>
      </c>
      <c r="B8">
        <f>'基本統計・相関'!N8</f>
        <v>5</v>
      </c>
      <c r="C8" s="2">
        <f>'基本統計・相関'!O8</f>
        <v>0.897309790558378</v>
      </c>
      <c r="D8" s="2">
        <f>'基本統計・相関'!P8</f>
        <v>0.6790332500601441</v>
      </c>
      <c r="E8" s="2">
        <f>'基本統計・相関'!Q8</f>
        <v>0.7149745658348161</v>
      </c>
      <c r="F8" s="2">
        <f>'基本統計・相関'!R8</f>
        <v>0.13677467881226746</v>
      </c>
      <c r="G8" s="2">
        <f>'基本統計・相関'!S8</f>
        <v>0.23129537899209152</v>
      </c>
      <c r="H8" s="2">
        <f>'基本統計・相関'!T8</f>
        <v>0.9380602754659868</v>
      </c>
      <c r="I8" s="2">
        <f>'基本統計・相関'!U8</f>
        <v>0.8837407423704577</v>
      </c>
      <c r="J8" s="2">
        <f>'基本統計・相関'!V8</f>
        <v>0.6928662502429692</v>
      </c>
      <c r="K8" s="2">
        <f>'基本統計・相関'!W8</f>
        <v>-0.10000896614025878</v>
      </c>
      <c r="L8" s="2">
        <f>'基本統計・相関'!X8</f>
        <v>0.01225</v>
      </c>
      <c r="N8" s="19">
        <v>-0.55</v>
      </c>
      <c r="O8" s="20" t="str">
        <f t="shared" si="13"/>
        <v>-55%～-50%</v>
      </c>
      <c r="P8" s="17">
        <f t="shared" si="0"/>
        <v>1</v>
      </c>
      <c r="Q8" s="17">
        <f t="shared" si="1"/>
        <v>3</v>
      </c>
      <c r="R8" s="17">
        <f t="shared" si="2"/>
        <v>5</v>
      </c>
      <c r="S8" s="17">
        <f t="shared" si="3"/>
        <v>1</v>
      </c>
      <c r="T8" s="17">
        <f t="shared" si="3"/>
        <v>1</v>
      </c>
      <c r="U8" s="17">
        <f t="shared" si="3"/>
        <v>3</v>
      </c>
      <c r="V8" s="17">
        <f t="shared" si="3"/>
        <v>0</v>
      </c>
      <c r="W8" s="17">
        <f t="shared" si="3"/>
        <v>1</v>
      </c>
      <c r="X8" s="17">
        <f t="shared" si="3"/>
        <v>0</v>
      </c>
      <c r="AY8" s="19">
        <v>-0.55</v>
      </c>
      <c r="AZ8" s="20" t="str">
        <f t="shared" si="14"/>
        <v>-55%～-50%</v>
      </c>
      <c r="BA8" s="2">
        <f t="shared" si="5"/>
        <v>0.01697412914808938</v>
      </c>
      <c r="BB8" s="2">
        <f t="shared" si="4"/>
        <v>0.0063402346343441884</v>
      </c>
      <c r="BC8" s="2">
        <f t="shared" si="4"/>
        <v>0.006917674783317618</v>
      </c>
      <c r="BD8" s="2">
        <f t="shared" si="4"/>
        <v>0.015000584342368728</v>
      </c>
      <c r="BE8" s="2">
        <f t="shared" si="4"/>
        <v>0.004315655192611567</v>
      </c>
      <c r="BF8" s="2">
        <f t="shared" si="4"/>
        <v>0.0044028549205643586</v>
      </c>
      <c r="BG8" s="2">
        <f t="shared" si="4"/>
        <v>4.887564607833455E-08</v>
      </c>
      <c r="BH8" s="18"/>
      <c r="BI8" s="18"/>
      <c r="CA8">
        <f t="shared" si="6"/>
        <v>1995</v>
      </c>
      <c r="CB8">
        <f t="shared" si="7"/>
        <v>5</v>
      </c>
      <c r="CC8" s="60">
        <f t="shared" si="8"/>
        <v>1.9094832735249365</v>
      </c>
      <c r="CE8" s="61">
        <f t="shared" si="9"/>
        <v>-1.5996180098523092</v>
      </c>
      <c r="CF8" s="20" t="str">
        <f t="shared" si="10"/>
        <v>-1.60～-1.48</v>
      </c>
      <c r="CG8" s="17">
        <f t="shared" si="11"/>
        <v>4</v>
      </c>
      <c r="CH8" s="61">
        <f t="shared" si="12"/>
        <v>0.014270244858130554</v>
      </c>
    </row>
    <row r="9" spans="1:86" ht="13.5">
      <c r="A9">
        <f>'基本統計・相関'!M9</f>
        <v>1995</v>
      </c>
      <c r="B9">
        <f>'基本統計・相関'!N9</f>
        <v>6</v>
      </c>
      <c r="C9" s="2">
        <f>'基本統計・相関'!O9</f>
        <v>1.318055071871099</v>
      </c>
      <c r="D9" s="2">
        <f>'基本統計・相関'!P9</f>
        <v>1.0838513365871845</v>
      </c>
      <c r="E9" s="2">
        <f>'基本統計・相関'!Q9</f>
        <v>1.1947875367728864</v>
      </c>
      <c r="F9" s="2">
        <f>'基本統計・相関'!R9</f>
        <v>0.2207742968665516</v>
      </c>
      <c r="G9" s="2">
        <f>'基本統計・相関'!S9</f>
        <v>0.3245903871776863</v>
      </c>
      <c r="H9" s="2">
        <f>'基本統計・相関'!T9</f>
        <v>0.5619681091565683</v>
      </c>
      <c r="I9" s="2">
        <f>'基本統計・相関'!U9</f>
        <v>0.7993820277500092</v>
      </c>
      <c r="J9" s="2">
        <f>'基本統計・相関'!V9</f>
        <v>0.6939001368733646</v>
      </c>
      <c r="K9" s="2">
        <f>'基本統計・相関'!W9</f>
        <v>0.012310106761076911</v>
      </c>
      <c r="L9" s="2">
        <f>'基本統計・相関'!X9</f>
        <v>0.01111</v>
      </c>
      <c r="N9" s="19">
        <v>-0.5</v>
      </c>
      <c r="O9" s="20" t="str">
        <f t="shared" si="13"/>
        <v>-50%～-45%</v>
      </c>
      <c r="P9" s="17">
        <f t="shared" si="0"/>
        <v>5</v>
      </c>
      <c r="Q9" s="17">
        <f t="shared" si="1"/>
        <v>3</v>
      </c>
      <c r="R9" s="17">
        <f t="shared" si="2"/>
        <v>6</v>
      </c>
      <c r="S9" s="17">
        <f t="shared" si="3"/>
        <v>2</v>
      </c>
      <c r="T9" s="17">
        <f t="shared" si="3"/>
        <v>3</v>
      </c>
      <c r="U9" s="17">
        <f t="shared" si="3"/>
        <v>2</v>
      </c>
      <c r="V9" s="17">
        <f t="shared" si="3"/>
        <v>3</v>
      </c>
      <c r="W9" s="17">
        <f t="shared" si="3"/>
        <v>0</v>
      </c>
      <c r="X9" s="17">
        <f t="shared" si="3"/>
        <v>0</v>
      </c>
      <c r="AY9" s="19">
        <v>-0.5</v>
      </c>
      <c r="AZ9" s="20" t="str">
        <f t="shared" si="14"/>
        <v>-50%～-45%</v>
      </c>
      <c r="BA9" s="2">
        <f t="shared" si="5"/>
        <v>0.019915307023844253</v>
      </c>
      <c r="BB9" s="2">
        <f t="shared" si="4"/>
        <v>0.008861201768285643</v>
      </c>
      <c r="BC9" s="2">
        <f t="shared" si="4"/>
        <v>0.00954207193921941</v>
      </c>
      <c r="BD9" s="2">
        <f t="shared" si="4"/>
        <v>0.01619316795155723</v>
      </c>
      <c r="BE9" s="2">
        <f t="shared" si="4"/>
        <v>0.00710754313242834</v>
      </c>
      <c r="BF9" s="2">
        <f t="shared" si="4"/>
        <v>0.00721456243652252</v>
      </c>
      <c r="BG9" s="2">
        <f t="shared" si="4"/>
        <v>7.030982666612979E-07</v>
      </c>
      <c r="BH9" s="18"/>
      <c r="BI9" s="18"/>
      <c r="CA9">
        <f t="shared" si="6"/>
        <v>1995</v>
      </c>
      <c r="CB9">
        <f t="shared" si="7"/>
        <v>6</v>
      </c>
      <c r="CC9" s="60">
        <f t="shared" si="8"/>
        <v>2.895543617175528</v>
      </c>
      <c r="CE9" s="61">
        <f t="shared" si="9"/>
        <v>-1.4824378075486624</v>
      </c>
      <c r="CF9" s="20" t="str">
        <f t="shared" si="10"/>
        <v>-1.48～-1.37</v>
      </c>
      <c r="CG9" s="17">
        <f t="shared" si="11"/>
        <v>1</v>
      </c>
      <c r="CH9" s="61">
        <f t="shared" si="12"/>
        <v>0.01697412914808938</v>
      </c>
    </row>
    <row r="10" spans="1:86" ht="13.5">
      <c r="A10">
        <f>'基本統計・相関'!M10</f>
        <v>1995</v>
      </c>
      <c r="B10">
        <f>'基本統計・相関'!N10</f>
        <v>7</v>
      </c>
      <c r="C10" s="2">
        <f>'基本統計・相関'!O10</f>
        <v>0.2557654860328429</v>
      </c>
      <c r="D10" s="2">
        <f>'基本統計・相関'!P10</f>
        <v>0.24429843241761384</v>
      </c>
      <c r="E10" s="2">
        <f>'基本統計・相関'!Q10</f>
        <v>0.4731063556168247</v>
      </c>
      <c r="F10" s="2">
        <f>'基本統計・相関'!R10</f>
        <v>0.04053862853102008</v>
      </c>
      <c r="G10" s="2">
        <f>'基本統計・相関'!S10</f>
        <v>0.14569273728609322</v>
      </c>
      <c r="H10" s="2">
        <f>'基本統計・相関'!T10</f>
        <v>0.14667122123071197</v>
      </c>
      <c r="I10" s="2">
        <f>'基本統計・相関'!U10</f>
        <v>0.7840760898669221</v>
      </c>
      <c r="J10" s="2">
        <f>'基本統計・相関'!V10</f>
        <v>0.6280063735660151</v>
      </c>
      <c r="K10" s="2">
        <f>'基本統計・相関'!W10</f>
        <v>0.04542041856722334</v>
      </c>
      <c r="L10" s="2">
        <f>'基本統計・相関'!X10</f>
        <v>0.008199999999999999</v>
      </c>
      <c r="N10" s="19">
        <v>-0.45</v>
      </c>
      <c r="O10" s="20" t="str">
        <f t="shared" si="13"/>
        <v>-45%～-40%</v>
      </c>
      <c r="P10" s="17">
        <f t="shared" si="0"/>
        <v>7</v>
      </c>
      <c r="Q10" s="17">
        <f t="shared" si="1"/>
        <v>3</v>
      </c>
      <c r="R10" s="17">
        <f t="shared" si="2"/>
        <v>7</v>
      </c>
      <c r="S10" s="17">
        <f t="shared" si="3"/>
        <v>4</v>
      </c>
      <c r="T10" s="17">
        <f t="shared" si="3"/>
        <v>5</v>
      </c>
      <c r="U10" s="17">
        <f t="shared" si="3"/>
        <v>2</v>
      </c>
      <c r="V10" s="17">
        <f t="shared" si="3"/>
        <v>2</v>
      </c>
      <c r="W10" s="17">
        <f t="shared" si="3"/>
        <v>1</v>
      </c>
      <c r="X10" s="17">
        <f t="shared" si="3"/>
        <v>0</v>
      </c>
      <c r="AY10" s="19">
        <v>-0.45</v>
      </c>
      <c r="AZ10" s="20" t="str">
        <f t="shared" si="14"/>
        <v>-45%～-40%</v>
      </c>
      <c r="BA10" s="2">
        <f t="shared" si="5"/>
        <v>0.023047824497580027</v>
      </c>
      <c r="BB10" s="2">
        <f t="shared" si="4"/>
        <v>0.012065655406320097</v>
      </c>
      <c r="BC10" s="2">
        <f t="shared" si="4"/>
        <v>0.012834280552303401</v>
      </c>
      <c r="BD10" s="2">
        <f t="shared" si="4"/>
        <v>0.017393975620881408</v>
      </c>
      <c r="BE10" s="2">
        <f t="shared" si="4"/>
        <v>0.011183483613761425</v>
      </c>
      <c r="BF10" s="2">
        <f t="shared" si="4"/>
        <v>0.011300637965898863</v>
      </c>
      <c r="BG10" s="2">
        <f t="shared" si="4"/>
        <v>7.822847319816084E-06</v>
      </c>
      <c r="BH10" s="18"/>
      <c r="BI10" s="18"/>
      <c r="CA10">
        <f t="shared" si="6"/>
        <v>1995</v>
      </c>
      <c r="CB10">
        <f t="shared" si="7"/>
        <v>7</v>
      </c>
      <c r="CC10" s="60">
        <f t="shared" si="8"/>
        <v>0.40595744570383985</v>
      </c>
      <c r="CE10" s="61">
        <f t="shared" si="9"/>
        <v>-1.365257605245015</v>
      </c>
      <c r="CF10" s="20" t="str">
        <f t="shared" si="10"/>
        <v>-1.37～-1.25</v>
      </c>
      <c r="CG10" s="17">
        <f t="shared" si="11"/>
        <v>5</v>
      </c>
      <c r="CH10" s="61">
        <f t="shared" si="12"/>
        <v>0.019915307023844253</v>
      </c>
    </row>
    <row r="11" spans="1:86" ht="13.5">
      <c r="A11">
        <f>'基本統計・相関'!M11</f>
        <v>1995</v>
      </c>
      <c r="B11">
        <f>'基本統計・相関'!N11</f>
        <v>8</v>
      </c>
      <c r="C11" s="2">
        <f>'基本統計・相関'!O11</f>
        <v>0.1458342377749129</v>
      </c>
      <c r="D11" s="2">
        <f>'基本統計・相関'!P11</f>
        <v>0.16208296801195243</v>
      </c>
      <c r="E11" s="2">
        <f>'基本統計・相関'!Q11</f>
        <v>0.04548816877338124</v>
      </c>
      <c r="F11" s="2">
        <f>'基本統計・相関'!R11</f>
        <v>0.4674215460367741</v>
      </c>
      <c r="G11" s="2">
        <f>'基本統計・相関'!S11</f>
        <v>0.34743953328025445</v>
      </c>
      <c r="H11" s="2">
        <f>'基本統計・相関'!T11</f>
        <v>0.1623150700840541</v>
      </c>
      <c r="I11" s="2">
        <f>'基本統計・相関'!U11</f>
        <v>0.18384486111566734</v>
      </c>
      <c r="J11" s="2">
        <f>'基本統計・相関'!V11</f>
        <v>0.1712992766904402</v>
      </c>
      <c r="K11" s="2">
        <f>'基本統計・相関'!W11</f>
        <v>0.17825391330050389</v>
      </c>
      <c r="L11" s="2">
        <f>'基本統計・相関'!X11</f>
        <v>0.0072</v>
      </c>
      <c r="N11" s="19">
        <v>-0.4</v>
      </c>
      <c r="O11" s="20" t="str">
        <f t="shared" si="13"/>
        <v>-40%～-35%</v>
      </c>
      <c r="P11" s="17">
        <f t="shared" si="0"/>
        <v>3</v>
      </c>
      <c r="Q11" s="17">
        <f t="shared" si="1"/>
        <v>8</v>
      </c>
      <c r="R11" s="17">
        <f t="shared" si="2"/>
        <v>9</v>
      </c>
      <c r="S11" s="17">
        <f t="shared" si="3"/>
        <v>2</v>
      </c>
      <c r="T11" s="17">
        <f t="shared" si="3"/>
        <v>1</v>
      </c>
      <c r="U11" s="17">
        <f t="shared" si="3"/>
        <v>3</v>
      </c>
      <c r="V11" s="17">
        <f t="shared" si="3"/>
        <v>0</v>
      </c>
      <c r="W11" s="17">
        <f t="shared" si="3"/>
        <v>5</v>
      </c>
      <c r="X11" s="17">
        <f t="shared" si="3"/>
        <v>0</v>
      </c>
      <c r="AY11" s="19">
        <v>-0.4</v>
      </c>
      <c r="AZ11" s="20" t="str">
        <f t="shared" si="14"/>
        <v>-40%～-35%</v>
      </c>
      <c r="BA11" s="2">
        <f t="shared" si="5"/>
        <v>0.02630972447852442</v>
      </c>
      <c r="BB11" s="2">
        <f t="shared" si="4"/>
        <v>0.01600590470190455</v>
      </c>
      <c r="BC11" s="2">
        <f t="shared" si="4"/>
        <v>0.016832424860086403</v>
      </c>
      <c r="BD11" s="2">
        <f t="shared" si="4"/>
        <v>0.018591279814913486</v>
      </c>
      <c r="BE11" s="2">
        <f t="shared" si="4"/>
        <v>0.016812012300409518</v>
      </c>
      <c r="BF11" s="2">
        <f t="shared" si="4"/>
        <v>0.01692050887067964</v>
      </c>
      <c r="BG11" s="2">
        <f t="shared" si="4"/>
        <v>6.733462584374017E-05</v>
      </c>
      <c r="BH11" s="18"/>
      <c r="BI11" s="18"/>
      <c r="CA11">
        <f t="shared" si="6"/>
        <v>1995</v>
      </c>
      <c r="CB11">
        <f t="shared" si="7"/>
        <v>8</v>
      </c>
      <c r="CC11" s="60">
        <f t="shared" si="8"/>
        <v>0.14832212749670595</v>
      </c>
      <c r="CE11" s="61">
        <f t="shared" si="9"/>
        <v>-1.248077402941368</v>
      </c>
      <c r="CF11" s="20" t="str">
        <f t="shared" si="10"/>
        <v>-1.25～-1.13</v>
      </c>
      <c r="CG11" s="17">
        <f t="shared" si="11"/>
        <v>7</v>
      </c>
      <c r="CH11" s="61">
        <f t="shared" si="12"/>
        <v>0.023047824497580027</v>
      </c>
    </row>
    <row r="12" spans="1:86" ht="13.5">
      <c r="A12">
        <f>'基本統計・相関'!M12</f>
        <v>1995</v>
      </c>
      <c r="B12">
        <f>'基本統計・相関'!N12</f>
        <v>9</v>
      </c>
      <c r="C12" s="2">
        <f>'基本統計・相関'!O12</f>
        <v>0.5133890882791758</v>
      </c>
      <c r="D12" s="2">
        <f>'基本統計・相関'!P12</f>
        <v>0.44833451524875834</v>
      </c>
      <c r="E12" s="2">
        <f>'基本統計・相関'!Q12</f>
        <v>0.09628118259089535</v>
      </c>
      <c r="F12" s="2">
        <f>'基本統計・相関'!R12</f>
        <v>0.30344898733326864</v>
      </c>
      <c r="G12" s="2">
        <f>'基本統計・相関'!S12</f>
        <v>0.2338287230348275</v>
      </c>
      <c r="H12" s="2">
        <f>'基本統計・相関'!T12</f>
        <v>0.03333517591056734</v>
      </c>
      <c r="I12" s="2">
        <f>'基本統計・相関'!U12</f>
        <v>0.20708596892911113</v>
      </c>
      <c r="J12" s="2">
        <f>'基本統計・相関'!V12</f>
        <v>0.18190240365483668</v>
      </c>
      <c r="K12" s="2">
        <f>'基本統計・相関'!W12</f>
        <v>-0.04415255027137499</v>
      </c>
      <c r="L12" s="2">
        <f>'基本統計・相関'!X12</f>
        <v>0.00534</v>
      </c>
      <c r="N12" s="19">
        <v>-0.35</v>
      </c>
      <c r="O12" s="20" t="str">
        <f t="shared" si="13"/>
        <v>-35%～-30%</v>
      </c>
      <c r="P12" s="17">
        <f t="shared" si="0"/>
        <v>13</v>
      </c>
      <c r="Q12" s="17">
        <f t="shared" si="1"/>
        <v>6</v>
      </c>
      <c r="R12" s="17">
        <f t="shared" si="2"/>
        <v>2</v>
      </c>
      <c r="S12" s="17">
        <f t="shared" si="3"/>
        <v>2</v>
      </c>
      <c r="T12" s="17">
        <f t="shared" si="3"/>
        <v>3</v>
      </c>
      <c r="U12" s="17">
        <f t="shared" si="3"/>
        <v>4</v>
      </c>
      <c r="V12" s="17">
        <f t="shared" si="3"/>
        <v>4</v>
      </c>
      <c r="W12" s="17">
        <f t="shared" si="3"/>
        <v>5</v>
      </c>
      <c r="X12" s="17">
        <f t="shared" si="3"/>
        <v>0</v>
      </c>
      <c r="AY12" s="19">
        <v>-0.35</v>
      </c>
      <c r="AZ12" s="20" t="str">
        <f t="shared" si="14"/>
        <v>-35%～-30%</v>
      </c>
      <c r="BA12" s="2">
        <f t="shared" si="5"/>
        <v>0.029624163281604776</v>
      </c>
      <c r="BB12" s="2">
        <f t="shared" si="4"/>
        <v>0.02068619292822904</v>
      </c>
      <c r="BC12" s="2">
        <f t="shared" si="4"/>
        <v>0.021526239597227104</v>
      </c>
      <c r="BD12" s="2">
        <f t="shared" si="4"/>
        <v>0.019772569533927586</v>
      </c>
      <c r="BE12" s="2">
        <f t="shared" si="4"/>
        <v>0.024146123838727385</v>
      </c>
      <c r="BF12" s="2">
        <f t="shared" si="4"/>
        <v>0.024218180084724983</v>
      </c>
      <c r="BG12" s="2">
        <f t="shared" si="4"/>
        <v>0.0004484697538676974</v>
      </c>
      <c r="BH12" s="18"/>
      <c r="BI12" s="18"/>
      <c r="CA12">
        <f t="shared" si="6"/>
        <v>1995</v>
      </c>
      <c r="CB12">
        <f t="shared" si="7"/>
        <v>9</v>
      </c>
      <c r="CC12" s="60">
        <f t="shared" si="8"/>
        <v>1.0097251622922323</v>
      </c>
      <c r="CE12" s="61">
        <f t="shared" si="9"/>
        <v>-1.130897200637721</v>
      </c>
      <c r="CF12" s="20" t="str">
        <f t="shared" si="10"/>
        <v>-1.13～-1.01</v>
      </c>
      <c r="CG12" s="17">
        <f t="shared" si="11"/>
        <v>3</v>
      </c>
      <c r="CH12" s="61">
        <f t="shared" si="12"/>
        <v>0.02630972447852442</v>
      </c>
    </row>
    <row r="13" spans="1:86" ht="13.5">
      <c r="A13">
        <f>'基本統計・相関'!M13</f>
        <v>1995</v>
      </c>
      <c r="B13">
        <f>'基本統計・相関'!N13</f>
        <v>10</v>
      </c>
      <c r="C13" s="2">
        <f>'基本統計・相関'!O13</f>
        <v>0.9314415542840206</v>
      </c>
      <c r="D13" s="2">
        <f>'基本統計・相関'!P13</f>
        <v>0.7075582352851033</v>
      </c>
      <c r="E13" s="2">
        <f>'基本統計・相関'!Q13</f>
        <v>0.27592298934787274</v>
      </c>
      <c r="F13" s="2">
        <f>'基本統計・相関'!R13</f>
        <v>0.6568567242227972</v>
      </c>
      <c r="G13" s="2">
        <f>'基本統計・相関'!S13</f>
        <v>0.43114689845454923</v>
      </c>
      <c r="H13" s="2">
        <f>'基本統計・相関'!T13</f>
        <v>0.0948122334735717</v>
      </c>
      <c r="I13" s="2">
        <f>'基本統計・相関'!U13</f>
        <v>0.21210171109105325</v>
      </c>
      <c r="J13" s="2">
        <f>'基本統計・相関'!V13</f>
        <v>0.026944599657807267</v>
      </c>
      <c r="K13" s="2">
        <f>'基本統計・相関'!W13</f>
        <v>-0.054874120944419014</v>
      </c>
      <c r="L13" s="2">
        <f>'基本統計・相関'!X13</f>
        <v>0.00444</v>
      </c>
      <c r="N13" s="19">
        <v>-0.300000000000001</v>
      </c>
      <c r="O13" s="20" t="str">
        <f t="shared" si="13"/>
        <v>-30%～-25%</v>
      </c>
      <c r="P13" s="17">
        <f t="shared" si="0"/>
        <v>5</v>
      </c>
      <c r="Q13" s="17">
        <f t="shared" si="1"/>
        <v>11</v>
      </c>
      <c r="R13" s="17">
        <f t="shared" si="2"/>
        <v>5</v>
      </c>
      <c r="S13" s="17">
        <f t="shared" si="3"/>
        <v>2</v>
      </c>
      <c r="T13" s="17">
        <f t="shared" si="3"/>
        <v>1</v>
      </c>
      <c r="U13" s="17">
        <f t="shared" si="3"/>
        <v>7</v>
      </c>
      <c r="V13" s="17">
        <f t="shared" si="3"/>
        <v>5</v>
      </c>
      <c r="W13" s="17">
        <f t="shared" si="3"/>
        <v>4</v>
      </c>
      <c r="X13" s="17">
        <f t="shared" si="3"/>
        <v>2</v>
      </c>
      <c r="AY13" s="19">
        <v>-0.300000000000001</v>
      </c>
      <c r="AZ13" s="20" t="str">
        <f t="shared" si="14"/>
        <v>-30%～-25%</v>
      </c>
      <c r="BA13" s="2">
        <f t="shared" si="5"/>
        <v>0.03290177419515117</v>
      </c>
      <c r="BB13" s="2">
        <f t="shared" si="4"/>
        <v>0.02604665551222618</v>
      </c>
      <c r="BC13" s="2">
        <f t="shared" si="4"/>
        <v>0.02684330581197658</v>
      </c>
      <c r="BD13" s="2">
        <f t="shared" si="4"/>
        <v>0.020924752473232222</v>
      </c>
      <c r="BE13" s="2">
        <f t="shared" si="4"/>
        <v>0.033132972802880634</v>
      </c>
      <c r="BF13" s="2">
        <f t="shared" si="4"/>
        <v>0.03313502737499907</v>
      </c>
      <c r="BG13" s="2">
        <f t="shared" si="4"/>
        <v>0.0023117487074083565</v>
      </c>
      <c r="BH13" s="18"/>
      <c r="BI13" s="18"/>
      <c r="CA13">
        <f t="shared" si="6"/>
        <v>1995</v>
      </c>
      <c r="CB13">
        <f t="shared" si="7"/>
        <v>10</v>
      </c>
      <c r="CC13" s="60">
        <f t="shared" si="8"/>
        <v>1.9894746130919583</v>
      </c>
      <c r="CE13" s="61">
        <f t="shared" si="9"/>
        <v>-1.0137169983340737</v>
      </c>
      <c r="CF13" s="20" t="str">
        <f t="shared" si="10"/>
        <v>-1.01～-0.90</v>
      </c>
      <c r="CG13" s="17">
        <f t="shared" si="11"/>
        <v>13</v>
      </c>
      <c r="CH13" s="61">
        <f t="shared" si="12"/>
        <v>0.029624163281604776</v>
      </c>
    </row>
    <row r="14" spans="1:86" ht="13.5">
      <c r="A14">
        <f>'基本統計・相関'!M14</f>
        <v>1995</v>
      </c>
      <c r="B14">
        <f>'基本統計・相関'!N14</f>
        <v>11</v>
      </c>
      <c r="C14" s="2">
        <f>'基本統計・相関'!O14</f>
        <v>0.32888520684837697</v>
      </c>
      <c r="D14" s="2">
        <f>'基本統計・相関'!P14</f>
        <v>0.2284899465140926</v>
      </c>
      <c r="E14" s="2">
        <f>'基本統計・相関'!Q14</f>
        <v>0.25028307512990855</v>
      </c>
      <c r="F14" s="2">
        <f>'基本統計・相関'!R14</f>
        <v>0.3656307126830527</v>
      </c>
      <c r="G14" s="2">
        <f>'基本統計・相関'!S14</f>
        <v>0.2525731276269436</v>
      </c>
      <c r="H14" s="2">
        <f>'基本統計・相関'!T14</f>
        <v>0.16342344969189337</v>
      </c>
      <c r="I14" s="2">
        <f>'基本統計・相関'!U14</f>
        <v>0.11993838115195743</v>
      </c>
      <c r="J14" s="2">
        <f>'基本統計・相関'!V14</f>
        <v>0.05980952770750436</v>
      </c>
      <c r="K14" s="2">
        <f>'基本統計・相関'!W14</f>
        <v>-0.1268625582757048</v>
      </c>
      <c r="L14" s="2">
        <f>'基本統計・相関'!X14</f>
        <v>0.00479</v>
      </c>
      <c r="M14" s="48"/>
      <c r="N14" s="19">
        <v>-0.250000000000001</v>
      </c>
      <c r="O14" s="20" t="str">
        <f t="shared" si="13"/>
        <v>-25%～-20%</v>
      </c>
      <c r="P14" s="17">
        <f t="shared" si="0"/>
        <v>5</v>
      </c>
      <c r="Q14" s="17">
        <f t="shared" si="1"/>
        <v>4</v>
      </c>
      <c r="R14" s="17">
        <f t="shared" si="2"/>
        <v>2</v>
      </c>
      <c r="S14" s="17">
        <f t="shared" si="3"/>
        <v>2</v>
      </c>
      <c r="T14" s="17">
        <f t="shared" si="3"/>
        <v>2</v>
      </c>
      <c r="U14" s="17">
        <f t="shared" si="3"/>
        <v>3</v>
      </c>
      <c r="V14" s="17">
        <f t="shared" si="3"/>
        <v>4</v>
      </c>
      <c r="W14" s="17">
        <f t="shared" si="3"/>
        <v>5</v>
      </c>
      <c r="X14" s="17">
        <f t="shared" si="3"/>
        <v>0</v>
      </c>
      <c r="AY14" s="19">
        <v>-0.250000000000001</v>
      </c>
      <c r="AZ14" s="20" t="str">
        <f t="shared" si="14"/>
        <v>-25%～-20%</v>
      </c>
      <c r="BA14" s="2">
        <f t="shared" si="5"/>
        <v>0.03604424849678611</v>
      </c>
      <c r="BB14" s="2">
        <f t="shared" si="4"/>
        <v>0.03195173369285298</v>
      </c>
      <c r="BC14" s="2">
        <f t="shared" si="4"/>
        <v>0.032640002625527686</v>
      </c>
      <c r="BD14" s="2">
        <f t="shared" si="4"/>
        <v>0.022034385370667264</v>
      </c>
      <c r="BE14" s="2">
        <f t="shared" si="4"/>
        <v>0.043436892610843714</v>
      </c>
      <c r="BF14" s="2">
        <f t="shared" si="4"/>
        <v>0.043336218537793014</v>
      </c>
      <c r="BG14" s="2">
        <f t="shared" si="4"/>
        <v>0.009224560642971169</v>
      </c>
      <c r="BH14" s="18"/>
      <c r="BI14" s="18"/>
      <c r="CA14">
        <f t="shared" si="6"/>
        <v>1995</v>
      </c>
      <c r="CB14">
        <f t="shared" si="7"/>
        <v>11</v>
      </c>
      <c r="CC14" s="60">
        <f t="shared" si="8"/>
        <v>0.5773211192548495</v>
      </c>
      <c r="CE14" s="61">
        <f t="shared" si="9"/>
        <v>-0.8965367960304288</v>
      </c>
      <c r="CF14" s="20" t="str">
        <f t="shared" si="10"/>
        <v>-0.90～-0.78</v>
      </c>
      <c r="CG14" s="17">
        <f t="shared" si="11"/>
        <v>5</v>
      </c>
      <c r="CH14" s="61">
        <f t="shared" si="12"/>
        <v>0.03290177419515117</v>
      </c>
    </row>
    <row r="15" spans="1:86" ht="13.5">
      <c r="A15">
        <f>'基本統計・相関'!M15</f>
        <v>1995</v>
      </c>
      <c r="B15">
        <f>'基本統計・相関'!N15</f>
        <v>12</v>
      </c>
      <c r="C15" s="2">
        <f>'基本統計・相関'!O15</f>
        <v>0.34766311812302875</v>
      </c>
      <c r="D15" s="2">
        <f>'基本統計・相関'!P15</f>
        <v>0.1586964258316419</v>
      </c>
      <c r="E15" s="2">
        <f>'基本統計・相関'!Q15</f>
        <v>0.30358828047078745</v>
      </c>
      <c r="F15" s="2">
        <f>'基本統計・相関'!R15</f>
        <v>0.4212019968083833</v>
      </c>
      <c r="G15" s="2">
        <f>'基本統計・相関'!S15</f>
        <v>0.20631174303355704</v>
      </c>
      <c r="H15" s="2">
        <f>'基本統計・相関'!T15</f>
        <v>0.20088846228747892</v>
      </c>
      <c r="I15" s="2">
        <f>'基本統計・相関'!U15</f>
        <v>0.14658167200349626</v>
      </c>
      <c r="J15" s="2">
        <f>'基本統計・相関'!V15</f>
        <v>0.03812387066447753</v>
      </c>
      <c r="K15" s="2">
        <f>'基本統計・相関'!W15</f>
        <v>-0.010311335465846505</v>
      </c>
      <c r="L15" s="2">
        <f>'基本統計・相関'!X15</f>
        <v>0.004699999999999999</v>
      </c>
      <c r="M15" s="48"/>
      <c r="N15" s="19">
        <v>-0.200000000000001</v>
      </c>
      <c r="O15" s="20" t="str">
        <f t="shared" si="13"/>
        <v>-20%～-15%</v>
      </c>
      <c r="P15" s="17">
        <f t="shared" si="0"/>
        <v>6</v>
      </c>
      <c r="Q15" s="17">
        <f t="shared" si="1"/>
        <v>8</v>
      </c>
      <c r="R15" s="17">
        <f t="shared" si="2"/>
        <v>5</v>
      </c>
      <c r="S15" s="17">
        <f t="shared" si="3"/>
        <v>4</v>
      </c>
      <c r="T15" s="17">
        <f t="shared" si="3"/>
        <v>3</v>
      </c>
      <c r="U15" s="17">
        <f t="shared" si="3"/>
        <v>5</v>
      </c>
      <c r="V15" s="17">
        <f t="shared" si="3"/>
        <v>4</v>
      </c>
      <c r="W15" s="17">
        <f t="shared" si="3"/>
        <v>10</v>
      </c>
      <c r="X15" s="17">
        <f t="shared" si="3"/>
        <v>2</v>
      </c>
      <c r="AY15" s="19">
        <v>-0.200000000000001</v>
      </c>
      <c r="AZ15" s="20" t="str">
        <f t="shared" si="14"/>
        <v>-20%～-15%</v>
      </c>
      <c r="BA15" s="2">
        <f t="shared" si="5"/>
        <v>0.03894897801277086</v>
      </c>
      <c r="BB15" s="2">
        <f t="shared" si="4"/>
        <v>0.03818633418353801</v>
      </c>
      <c r="BC15" s="2">
        <f t="shared" si="4"/>
        <v>0.03869997985756457</v>
      </c>
      <c r="BD15" s="2">
        <f t="shared" si="4"/>
        <v>0.023087927288347854</v>
      </c>
      <c r="BE15" s="2">
        <f t="shared" si="4"/>
        <v>0.0544054682603855</v>
      </c>
      <c r="BF15" s="2">
        <f t="shared" si="4"/>
        <v>0.054179205303822586</v>
      </c>
      <c r="BG15" s="2">
        <f t="shared" si="4"/>
        <v>0.02849865347044256</v>
      </c>
      <c r="BH15" s="18"/>
      <c r="BI15" s="18"/>
      <c r="CA15">
        <f t="shared" si="6"/>
        <v>1995</v>
      </c>
      <c r="CB15">
        <f t="shared" si="7"/>
        <v>12</v>
      </c>
      <c r="CC15" s="60">
        <f t="shared" si="8"/>
        <v>0.6213291080949221</v>
      </c>
      <c r="CE15" s="61">
        <f t="shared" si="9"/>
        <v>-0.7793565937267817</v>
      </c>
      <c r="CF15" s="20" t="str">
        <f t="shared" si="10"/>
        <v>-0.78～-0.66</v>
      </c>
      <c r="CG15" s="17">
        <f t="shared" si="11"/>
        <v>5</v>
      </c>
      <c r="CH15" s="61">
        <f t="shared" si="12"/>
        <v>0.03604424849678611</v>
      </c>
    </row>
    <row r="16" spans="1:86" ht="13.5">
      <c r="A16">
        <f>'基本統計・相関'!M16</f>
        <v>1996</v>
      </c>
      <c r="B16">
        <f>'基本統計・相関'!N16</f>
        <v>1</v>
      </c>
      <c r="C16" s="2">
        <f>'基本統計・相関'!O16</f>
        <v>0.25785849521725</v>
      </c>
      <c r="D16" s="2">
        <f>'基本統計・相関'!P16</f>
        <v>0.26994593415650714</v>
      </c>
      <c r="E16" s="2">
        <f>'基本統計・相関'!Q16</f>
        <v>0.48725881926267833</v>
      </c>
      <c r="F16" s="2">
        <f>'基本統計・相関'!R16</f>
        <v>0.13519751989455497</v>
      </c>
      <c r="G16" s="2">
        <f>'基本統計・相関'!S16</f>
        <v>0.11912707995061189</v>
      </c>
      <c r="H16" s="2">
        <f>'基本統計・相関'!T16</f>
        <v>0.5924562645768767</v>
      </c>
      <c r="I16" s="2">
        <f>'基本統計・相関'!U16</f>
        <v>-0.094820167022718</v>
      </c>
      <c r="J16" s="2">
        <f>'基本統計・相関'!V16</f>
        <v>-0.1366568649441291</v>
      </c>
      <c r="K16" s="2">
        <f>'基本統計・相関'!W16</f>
        <v>-0.05403474089934279</v>
      </c>
      <c r="L16" s="2">
        <f>'基本統計・相関'!X16</f>
        <v>0.00444</v>
      </c>
      <c r="M16" s="48"/>
      <c r="N16" s="19">
        <v>-0.150000000000001</v>
      </c>
      <c r="O16" s="20" t="str">
        <f t="shared" si="13"/>
        <v>-15%～-10%</v>
      </c>
      <c r="P16" s="17">
        <f t="shared" si="0"/>
        <v>7</v>
      </c>
      <c r="Q16" s="17">
        <f t="shared" si="1"/>
        <v>9</v>
      </c>
      <c r="R16" s="17">
        <f t="shared" si="2"/>
        <v>10</v>
      </c>
      <c r="S16" s="17">
        <f t="shared" si="3"/>
        <v>6</v>
      </c>
      <c r="T16" s="17">
        <f t="shared" si="3"/>
        <v>7</v>
      </c>
      <c r="U16" s="17">
        <f t="shared" si="3"/>
        <v>1</v>
      </c>
      <c r="V16" s="17">
        <f t="shared" si="3"/>
        <v>14</v>
      </c>
      <c r="W16" s="17">
        <f t="shared" si="3"/>
        <v>5</v>
      </c>
      <c r="X16" s="17">
        <f t="shared" si="3"/>
        <v>9</v>
      </c>
      <c r="AY16" s="19">
        <v>-0.150000000000001</v>
      </c>
      <c r="AZ16" s="20" t="str">
        <f t="shared" si="14"/>
        <v>-15%～-10%</v>
      </c>
      <c r="BA16" s="2">
        <f t="shared" si="5"/>
        <v>0.0415144790706945</v>
      </c>
      <c r="BB16" s="2">
        <f t="shared" si="4"/>
        <v>0.044462369233548404</v>
      </c>
      <c r="BC16" s="2">
        <f t="shared" si="4"/>
        <v>0.04474223462841698</v>
      </c>
      <c r="BD16" s="2">
        <f t="shared" si="4"/>
        <v>0.02407200943954979</v>
      </c>
      <c r="BE16" s="2">
        <f t="shared" si="4"/>
        <v>0.06510463257149313</v>
      </c>
      <c r="BF16" s="2">
        <f t="shared" si="4"/>
        <v>0.06474888020704417</v>
      </c>
      <c r="BG16" s="2">
        <f t="shared" si="4"/>
        <v>0.06817759874042861</v>
      </c>
      <c r="BH16" s="18"/>
      <c r="BI16" s="18"/>
      <c r="CA16">
        <f t="shared" si="6"/>
        <v>1996</v>
      </c>
      <c r="CB16">
        <f t="shared" si="7"/>
        <v>1</v>
      </c>
      <c r="CC16" s="60">
        <f t="shared" si="8"/>
        <v>0.4108626304968842</v>
      </c>
      <c r="CE16" s="61">
        <f t="shared" si="9"/>
        <v>-0.6621763914231346</v>
      </c>
      <c r="CF16" s="20" t="str">
        <f t="shared" si="10"/>
        <v>-0.66～-0.54</v>
      </c>
      <c r="CG16" s="17">
        <f t="shared" si="11"/>
        <v>6</v>
      </c>
      <c r="CH16" s="61">
        <f t="shared" si="12"/>
        <v>0.03894897801277086</v>
      </c>
    </row>
    <row r="17" spans="1:86" ht="13.5">
      <c r="A17">
        <f>'基本統計・相関'!M17</f>
        <v>1996</v>
      </c>
      <c r="B17">
        <f>'基本統計・相関'!N17</f>
        <v>2</v>
      </c>
      <c r="C17" s="2">
        <f>'基本統計・相関'!O17</f>
        <v>0.4166169285167116</v>
      </c>
      <c r="D17" s="2">
        <f>'基本統計・相関'!P17</f>
        <v>0.3452898450012236</v>
      </c>
      <c r="E17" s="2">
        <f>'基本統計・相関'!Q17</f>
        <v>0.5848925953640038</v>
      </c>
      <c r="F17" s="2">
        <f>'基本統計・相関'!R17</f>
        <v>0.1199347828988453</v>
      </c>
      <c r="G17" s="2">
        <f>'基本統計・相関'!S17</f>
        <v>0.1915969258154504</v>
      </c>
      <c r="H17" s="2">
        <f>'基本統計・相関'!T17</f>
        <v>0.6324341207849291</v>
      </c>
      <c r="I17" s="2">
        <f>'基本統計・相関'!U17</f>
        <v>0.15303301710363404</v>
      </c>
      <c r="J17" s="2">
        <f>'基本統計・相関'!V17</f>
        <v>0.015246931724075541</v>
      </c>
      <c r="K17" s="2">
        <f>'基本統計・相関'!W17</f>
        <v>0.03926963863586086</v>
      </c>
      <c r="L17" s="2">
        <f>'基本統計・相関'!X17</f>
        <v>0.004719999999999999</v>
      </c>
      <c r="M17" s="48"/>
      <c r="N17" s="19">
        <v>-0.100000000000001</v>
      </c>
      <c r="O17" s="20" t="str">
        <f t="shared" si="13"/>
        <v>-10%～-5%</v>
      </c>
      <c r="P17" s="17">
        <f t="shared" si="0"/>
        <v>3</v>
      </c>
      <c r="Q17" s="17">
        <f t="shared" si="1"/>
        <v>5</v>
      </c>
      <c r="R17" s="17">
        <f t="shared" si="2"/>
        <v>6</v>
      </c>
      <c r="S17" s="17">
        <f t="shared" si="3"/>
        <v>11</v>
      </c>
      <c r="T17" s="17">
        <f t="shared" si="3"/>
        <v>14</v>
      </c>
      <c r="U17" s="17">
        <f t="shared" si="3"/>
        <v>6</v>
      </c>
      <c r="V17" s="17">
        <f t="shared" si="3"/>
        <v>6</v>
      </c>
      <c r="W17" s="17">
        <f t="shared" si="3"/>
        <v>6</v>
      </c>
      <c r="X17" s="17">
        <f t="shared" si="3"/>
        <v>17</v>
      </c>
      <c r="AY17" s="19">
        <v>-0.100000000000001</v>
      </c>
      <c r="AZ17" s="20" t="str">
        <f t="shared" si="14"/>
        <v>-10%～-5%</v>
      </c>
      <c r="BA17" s="2">
        <f t="shared" si="5"/>
        <v>0.04364621160957172</v>
      </c>
      <c r="BB17" s="2">
        <f t="shared" si="4"/>
        <v>0.050436893952328754</v>
      </c>
      <c r="BC17" s="2">
        <f t="shared" si="4"/>
        <v>0.05043952514297856</v>
      </c>
      <c r="BD17" s="2">
        <f t="shared" si="4"/>
        <v>0.024973714229921673</v>
      </c>
      <c r="BE17" s="2">
        <f t="shared" si="4"/>
        <v>0.0744332239865223</v>
      </c>
      <c r="BF17" s="2">
        <f t="shared" si="4"/>
        <v>0.07396903731002613</v>
      </c>
      <c r="BG17" s="2">
        <f t="shared" si="4"/>
        <v>0.12631363189004796</v>
      </c>
      <c r="BH17" s="18"/>
      <c r="BI17" s="18"/>
      <c r="CA17">
        <f t="shared" si="6"/>
        <v>1996</v>
      </c>
      <c r="CB17">
        <f t="shared" si="7"/>
        <v>2</v>
      </c>
      <c r="CC17" s="60">
        <f t="shared" si="8"/>
        <v>0.7829295371257039</v>
      </c>
      <c r="CE17" s="61">
        <f t="shared" si="9"/>
        <v>-0.5449961891194873</v>
      </c>
      <c r="CF17" s="20" t="str">
        <f t="shared" si="10"/>
        <v>-0.54～-0.43</v>
      </c>
      <c r="CG17" s="17">
        <f t="shared" si="11"/>
        <v>7</v>
      </c>
      <c r="CH17" s="61">
        <f t="shared" si="12"/>
        <v>0.0415144790706945</v>
      </c>
    </row>
    <row r="18" spans="1:86" ht="13.5">
      <c r="A18">
        <f>'基本統計・相関'!M18</f>
        <v>1996</v>
      </c>
      <c r="B18">
        <f>'基本統計・相関'!N18</f>
        <v>3</v>
      </c>
      <c r="C18" s="2">
        <f>'基本統計・相関'!O18</f>
        <v>0.2271327054549941</v>
      </c>
      <c r="D18" s="2">
        <f>'基本統計・相関'!P18</f>
        <v>0.19785494463115727</v>
      </c>
      <c r="E18" s="2">
        <f>'基本統計・相関'!Q18</f>
        <v>0.37992889985381795</v>
      </c>
      <c r="F18" s="2">
        <f>'基本統計・相関'!R18</f>
        <v>0.04920066316601979</v>
      </c>
      <c r="G18" s="2">
        <f>'基本統計・相関'!S18</f>
        <v>0.16505632700369022</v>
      </c>
      <c r="H18" s="2">
        <f>'基本統計・相関'!T18</f>
        <v>0.34005440909697593</v>
      </c>
      <c r="I18" s="2">
        <f>'基本統計・相関'!U18</f>
        <v>0.13354638131337682</v>
      </c>
      <c r="J18" s="2">
        <f>'基本統計・相関'!V18</f>
        <v>0.03415070629671857</v>
      </c>
      <c r="K18" s="2">
        <f>'基本統計・相関'!W18</f>
        <v>-0.0060125090639768786</v>
      </c>
      <c r="L18" s="2">
        <f>'基本統計・相関'!X18</f>
        <v>0.0049</v>
      </c>
      <c r="N18" s="19">
        <v>-0.0500000000000009</v>
      </c>
      <c r="O18" s="20" t="str">
        <f t="shared" si="13"/>
        <v>-5%～0%</v>
      </c>
      <c r="P18" s="17">
        <f t="shared" si="0"/>
        <v>6</v>
      </c>
      <c r="Q18" s="17">
        <f t="shared" si="1"/>
        <v>7</v>
      </c>
      <c r="R18" s="17">
        <f t="shared" si="2"/>
        <v>3</v>
      </c>
      <c r="S18" s="17">
        <f t="shared" si="3"/>
        <v>11</v>
      </c>
      <c r="T18" s="17">
        <f t="shared" si="3"/>
        <v>7</v>
      </c>
      <c r="U18" s="17">
        <f t="shared" si="3"/>
        <v>4</v>
      </c>
      <c r="V18" s="17">
        <f t="shared" si="3"/>
        <v>13</v>
      </c>
      <c r="W18" s="17">
        <f t="shared" si="3"/>
        <v>11</v>
      </c>
      <c r="X18" s="17">
        <f t="shared" si="3"/>
        <v>29</v>
      </c>
      <c r="AY18" s="19">
        <v>-0.0500000000000009</v>
      </c>
      <c r="AZ18" s="20" t="str">
        <f t="shared" si="14"/>
        <v>-5%～0%</v>
      </c>
      <c r="BA18" s="2">
        <f t="shared" si="5"/>
        <v>0.045262334594390774</v>
      </c>
      <c r="BB18" s="2">
        <f t="shared" si="4"/>
        <v>0.05574105384029371</v>
      </c>
      <c r="BC18" s="2">
        <f t="shared" si="4"/>
        <v>0.05544606134447194</v>
      </c>
      <c r="BD18" s="2">
        <f t="shared" si="4"/>
        <v>0.02578085548742237</v>
      </c>
      <c r="BE18" s="2">
        <f t="shared" si="4"/>
        <v>0.0813031577105715</v>
      </c>
      <c r="BF18" s="2">
        <f t="shared" si="4"/>
        <v>0.08077664084196634</v>
      </c>
      <c r="BG18" s="2">
        <f t="shared" si="4"/>
        <v>0.1812542248918546</v>
      </c>
      <c r="BH18" s="18"/>
      <c r="BI18" s="18"/>
      <c r="CA18">
        <f t="shared" si="6"/>
        <v>1996</v>
      </c>
      <c r="CB18">
        <f t="shared" si="7"/>
        <v>3</v>
      </c>
      <c r="CC18" s="60">
        <f t="shared" si="8"/>
        <v>0.3388535452912746</v>
      </c>
      <c r="CE18" s="61">
        <f t="shared" si="9"/>
        <v>-0.4278159868158402</v>
      </c>
      <c r="CF18" s="20" t="str">
        <f t="shared" si="10"/>
        <v>-0.43～-0.31</v>
      </c>
      <c r="CG18" s="17">
        <f t="shared" si="11"/>
        <v>3</v>
      </c>
      <c r="CH18" s="61">
        <f t="shared" si="12"/>
        <v>0.04364621160957172</v>
      </c>
    </row>
    <row r="19" spans="1:86" ht="13.5">
      <c r="A19">
        <f>'基本統計・相関'!M19</f>
        <v>1996</v>
      </c>
      <c r="B19">
        <f>'基本統計・相関'!N19</f>
        <v>4</v>
      </c>
      <c r="C19" s="2">
        <f>'基本統計・相関'!O19</f>
        <v>-0.2231615078377065</v>
      </c>
      <c r="D19" s="2">
        <f>'基本統計・相関'!P19</f>
        <v>-0.2670893011156037</v>
      </c>
      <c r="E19" s="2">
        <f>'基本統計・相関'!Q19</f>
        <v>-0.1360323634360301</v>
      </c>
      <c r="F19" s="2">
        <f>'基本統計・相関'!R19</f>
        <v>-0.028541492982245065</v>
      </c>
      <c r="G19" s="2">
        <f>'基本統計・相関'!S19</f>
        <v>-0.08415563217111843</v>
      </c>
      <c r="H19" s="2">
        <f>'基本統計・相関'!T19</f>
        <v>-0.3212700805685407</v>
      </c>
      <c r="I19" s="2">
        <f>'基本統計・相関'!U19</f>
        <v>0.11345776891943826</v>
      </c>
      <c r="J19" s="2">
        <f>'基本統計・相関'!V19</f>
        <v>0.2934264835667417</v>
      </c>
      <c r="K19" s="2">
        <f>'基本統計・相関'!W19</f>
        <v>0.037467496692685565</v>
      </c>
      <c r="L19" s="2">
        <f>'基本統計・相関'!X19</f>
        <v>0.00496</v>
      </c>
      <c r="N19" s="19">
        <v>-9.99200722162641E-16</v>
      </c>
      <c r="O19" s="20" t="str">
        <f t="shared" si="13"/>
        <v>0%～5%</v>
      </c>
      <c r="P19" s="17">
        <f t="shared" si="0"/>
        <v>9</v>
      </c>
      <c r="Q19" s="17">
        <f t="shared" si="1"/>
        <v>5</v>
      </c>
      <c r="R19" s="17">
        <f t="shared" si="2"/>
        <v>2</v>
      </c>
      <c r="S19" s="17">
        <f aca="true" t="shared" si="15" ref="S19:X34">COUNTIF(F$4:F$147,CONCATENATE("&lt;",$N20))-COUNTIF(F$4:F$147,CONCATENATE("&lt;",$N19))</f>
        <v>10</v>
      </c>
      <c r="T19" s="17">
        <f t="shared" si="15"/>
        <v>5</v>
      </c>
      <c r="U19" s="17">
        <f t="shared" si="15"/>
        <v>10</v>
      </c>
      <c r="V19" s="17">
        <f t="shared" si="15"/>
        <v>15</v>
      </c>
      <c r="W19" s="17">
        <f t="shared" si="15"/>
        <v>15</v>
      </c>
      <c r="X19" s="17">
        <f t="shared" si="15"/>
        <v>38</v>
      </c>
      <c r="AY19" s="19">
        <v>-9.99200722162641E-16</v>
      </c>
      <c r="AZ19" s="20" t="str">
        <f t="shared" si="14"/>
        <v>0%～5%</v>
      </c>
      <c r="BA19" s="2">
        <f t="shared" si="5"/>
        <v>0.046298911797687525</v>
      </c>
      <c r="BB19" s="2">
        <f aca="true" t="shared" si="16" ref="BB19:BB45">NORMDIST($AY20,BB$50,BB$51,TRUE)-NORMDIST($AY19,BB$50,BB$51,TRUE)</f>
        <v>0.060016840951066186</v>
      </c>
      <c r="BC19" s="2">
        <f aca="true" t="shared" si="17" ref="BC19:BC45">NORMDIST($AY20,BC$50,BC$51,TRUE)-NORMDIST($AY19,BC$50,BC$51,TRUE)</f>
        <v>0.05943151646026512</v>
      </c>
      <c r="BD19" s="2">
        <f aca="true" t="shared" si="18" ref="BD19:BD45">NORMDIST($AY20,BD$50,BD$51,TRUE)-NORMDIST($AY19,BD$50,BD$51,TRUE)</f>
        <v>0.02648225145160965</v>
      </c>
      <c r="BE19" s="2">
        <f aca="true" t="shared" si="19" ref="BE19:BE45">NORMDIST($AY20,BE$50,BE$51,TRUE)-NORMDIST($AY19,BE$50,BE$51,TRUE)</f>
        <v>0.08484644920025652</v>
      </c>
      <c r="BF19" s="2">
        <f aca="true" t="shared" si="20" ref="BF19:BF45">NORMDIST($AY20,BF$50,BF$51,TRUE)-NORMDIST($AY19,BF$50,BF$51,TRUE)</f>
        <v>0.08432177853353118</v>
      </c>
      <c r="BG19" s="2">
        <f aca="true" t="shared" si="21" ref="BG19:BG45">NORMDIST($AY20,BG$50,BG$51,TRUE)-NORMDIST($AY19,BG$50,BG$51,TRUE)</f>
        <v>0.20145511455860265</v>
      </c>
      <c r="BH19" s="18"/>
      <c r="BI19" s="18"/>
      <c r="CA19">
        <f t="shared" si="6"/>
        <v>1996</v>
      </c>
      <c r="CB19">
        <f t="shared" si="7"/>
        <v>4</v>
      </c>
      <c r="CC19" s="60">
        <f t="shared" si="8"/>
        <v>-0.7164577949047314</v>
      </c>
      <c r="CE19" s="61">
        <f t="shared" si="9"/>
        <v>-0.3106357845121928</v>
      </c>
      <c r="CF19" s="20" t="str">
        <f t="shared" si="10"/>
        <v>-0.31～-0.19</v>
      </c>
      <c r="CG19" s="17">
        <f t="shared" si="11"/>
        <v>6</v>
      </c>
      <c r="CH19" s="61">
        <f t="shared" si="12"/>
        <v>0.045262334594390774</v>
      </c>
    </row>
    <row r="20" spans="1:86" ht="13.5">
      <c r="A20">
        <f>'基本統計・相関'!M20</f>
        <v>1996</v>
      </c>
      <c r="B20">
        <f>'基本統計・相関'!N20</f>
        <v>5</v>
      </c>
      <c r="C20" s="2">
        <f>'基本統計・相関'!O20</f>
        <v>-0.28824806280032933</v>
      </c>
      <c r="D20" s="2">
        <f>'基本統計・相関'!P20</f>
        <v>-0.2884771464377188</v>
      </c>
      <c r="E20" s="2">
        <f>'基本統計・相関'!Q20</f>
        <v>-0.2768597536324291</v>
      </c>
      <c r="F20" s="2">
        <f>'基本統計・相関'!R20</f>
        <v>-0.018980271357645795</v>
      </c>
      <c r="G20" s="2">
        <f>'基本統計・相関'!S20</f>
        <v>-0.09853743949064742</v>
      </c>
      <c r="H20" s="2">
        <f>'基本統計・相関'!T20</f>
        <v>-0.2897384609148692</v>
      </c>
      <c r="I20" s="2">
        <f>'基本統計・相関'!U20</f>
        <v>0.0011077774152012942</v>
      </c>
      <c r="J20" s="2">
        <f>'基本統計・相関'!V20</f>
        <v>0.12738364234601174</v>
      </c>
      <c r="K20" s="2">
        <f>'基本統計・相関'!W20</f>
        <v>0.08455613711006205</v>
      </c>
      <c r="L20" s="2">
        <f>'基本統計・相関'!X20</f>
        <v>0.00501</v>
      </c>
      <c r="N20" s="19">
        <v>0.049999999999999</v>
      </c>
      <c r="O20" s="20" t="str">
        <f t="shared" si="13"/>
        <v>5%～10%</v>
      </c>
      <c r="P20" s="17">
        <f t="shared" si="0"/>
        <v>4</v>
      </c>
      <c r="Q20" s="17">
        <f t="shared" si="1"/>
        <v>6</v>
      </c>
      <c r="R20" s="17">
        <f t="shared" si="2"/>
        <v>6</v>
      </c>
      <c r="S20" s="17">
        <f t="shared" si="15"/>
        <v>10</v>
      </c>
      <c r="T20" s="17">
        <f t="shared" si="15"/>
        <v>13</v>
      </c>
      <c r="U20" s="17">
        <f t="shared" si="15"/>
        <v>6</v>
      </c>
      <c r="V20" s="17">
        <f t="shared" si="15"/>
        <v>13</v>
      </c>
      <c r="W20" s="17">
        <f t="shared" si="15"/>
        <v>20</v>
      </c>
      <c r="X20" s="17">
        <f t="shared" si="15"/>
        <v>25</v>
      </c>
      <c r="AY20" s="19">
        <v>0.049999999999999</v>
      </c>
      <c r="AZ20" s="20" t="str">
        <f t="shared" si="14"/>
        <v>5%～10%</v>
      </c>
      <c r="BA20" s="2">
        <f t="shared" si="5"/>
        <v>0.04671410714552193</v>
      </c>
      <c r="BB20" s="2">
        <f t="shared" si="16"/>
        <v>0.06295673676723745</v>
      </c>
      <c r="BC20" s="2">
        <f t="shared" si="17"/>
        <v>0.062116835915320356</v>
      </c>
      <c r="BD20" s="2">
        <f t="shared" si="18"/>
        <v>0.027067982011478975</v>
      </c>
      <c r="BE20" s="2">
        <f t="shared" si="19"/>
        <v>0.08459518039636493</v>
      </c>
      <c r="BF20" s="2">
        <f t="shared" si="20"/>
        <v>0.08414181760338635</v>
      </c>
      <c r="BG20" s="2">
        <f t="shared" si="21"/>
        <v>0.17343128883665115</v>
      </c>
      <c r="BH20" s="18"/>
      <c r="BI20" s="18"/>
      <c r="CA20">
        <f t="shared" si="6"/>
        <v>1996</v>
      </c>
      <c r="CB20">
        <f t="shared" si="7"/>
        <v>5</v>
      </c>
      <c r="CC20" s="60">
        <f t="shared" si="8"/>
        <v>-0.8689949084600832</v>
      </c>
      <c r="CE20" s="61">
        <f t="shared" si="9"/>
        <v>-0.1934555822085459</v>
      </c>
      <c r="CF20" s="20" t="str">
        <f t="shared" si="10"/>
        <v>-0.19～-0.08</v>
      </c>
      <c r="CG20" s="17">
        <f t="shared" si="11"/>
        <v>9</v>
      </c>
      <c r="CH20" s="61">
        <f t="shared" si="12"/>
        <v>0.046298911797687525</v>
      </c>
    </row>
    <row r="21" spans="1:86" ht="13.5">
      <c r="A21">
        <f>'基本統計・相関'!M21</f>
        <v>1996</v>
      </c>
      <c r="B21">
        <f>'基本統計・相関'!N21</f>
        <v>6</v>
      </c>
      <c r="C21" s="2">
        <f>'基本統計・相関'!O21</f>
        <v>-0.1620804173105589</v>
      </c>
      <c r="D21" s="2">
        <f>'基本統計・相関'!P21</f>
        <v>-0.18404584501381416</v>
      </c>
      <c r="E21" s="2">
        <f>'基本統計・相関'!Q21</f>
        <v>-0.37495782354501384</v>
      </c>
      <c r="F21" s="2">
        <f>'基本統計・相関'!R21</f>
        <v>0.17093696297688687</v>
      </c>
      <c r="G21" s="2">
        <f>'基本統計・相関'!S21</f>
        <v>0.10339062857098003</v>
      </c>
      <c r="H21" s="2">
        <f>'基本統計・相関'!T21</f>
        <v>0.14911174398620464</v>
      </c>
      <c r="I21" s="2">
        <f>'基本統計・相関'!U21</f>
        <v>0.058389903547843236</v>
      </c>
      <c r="J21" s="2">
        <f>'基本統計・相関'!V21</f>
        <v>0.053679502200335794</v>
      </c>
      <c r="K21" s="2">
        <f>'基本統計・相関'!W21</f>
        <v>0.10083707814161746</v>
      </c>
      <c r="L21" s="2">
        <f>'基本統計・相関'!X21</f>
        <v>0.00493</v>
      </c>
      <c r="M21" s="48"/>
      <c r="N21" s="19">
        <v>0.0999999999999991</v>
      </c>
      <c r="O21" s="20" t="str">
        <f t="shared" si="13"/>
        <v>10%～15%</v>
      </c>
      <c r="P21" s="17">
        <f t="shared" si="0"/>
        <v>4</v>
      </c>
      <c r="Q21" s="17">
        <f t="shared" si="1"/>
        <v>7</v>
      </c>
      <c r="R21" s="17">
        <f t="shared" si="2"/>
        <v>3</v>
      </c>
      <c r="S21" s="17">
        <f t="shared" si="15"/>
        <v>14</v>
      </c>
      <c r="T21" s="17">
        <f t="shared" si="15"/>
        <v>12</v>
      </c>
      <c r="U21" s="17">
        <f t="shared" si="15"/>
        <v>7</v>
      </c>
      <c r="V21" s="17">
        <f t="shared" si="15"/>
        <v>18</v>
      </c>
      <c r="W21" s="17">
        <f t="shared" si="15"/>
        <v>15</v>
      </c>
      <c r="X21" s="17">
        <f t="shared" si="15"/>
        <v>10</v>
      </c>
      <c r="AY21" s="19">
        <v>0.0999999999999991</v>
      </c>
      <c r="AZ21" s="20" t="str">
        <f t="shared" si="14"/>
        <v>10%～15%</v>
      </c>
      <c r="BA21" s="2">
        <f t="shared" si="5"/>
        <v>0.04649098608280522</v>
      </c>
      <c r="BB21" s="2">
        <f t="shared" si="16"/>
        <v>0.0643402004198178</v>
      </c>
      <c r="BC21" s="2">
        <f t="shared" si="17"/>
        <v>0.0633064914781084</v>
      </c>
      <c r="BD21" s="2">
        <f t="shared" si="18"/>
        <v>0.027529621938596427</v>
      </c>
      <c r="BE21" s="2">
        <f t="shared" si="19"/>
        <v>0.08058296801009734</v>
      </c>
      <c r="BF21" s="2">
        <f t="shared" si="20"/>
        <v>0.08026055919157904</v>
      </c>
      <c r="BG21" s="2">
        <f t="shared" si="21"/>
        <v>0.11564478121789123</v>
      </c>
      <c r="BH21" s="18"/>
      <c r="BI21" s="18"/>
      <c r="CA21">
        <f t="shared" si="6"/>
        <v>1996</v>
      </c>
      <c r="CB21">
        <f t="shared" si="7"/>
        <v>6</v>
      </c>
      <c r="CC21" s="60">
        <f t="shared" si="8"/>
        <v>-0.5733079040067605</v>
      </c>
      <c r="CE21" s="61">
        <f t="shared" si="9"/>
        <v>-0.07627537990489874</v>
      </c>
      <c r="CF21" s="20" t="str">
        <f t="shared" si="10"/>
        <v>-0.08～0.04</v>
      </c>
      <c r="CG21" s="17">
        <f t="shared" si="11"/>
        <v>4</v>
      </c>
      <c r="CH21" s="61">
        <f t="shared" si="12"/>
        <v>0.04671410714552193</v>
      </c>
    </row>
    <row r="22" spans="1:86" ht="13.5">
      <c r="A22">
        <f>'基本統計・相関'!M22</f>
        <v>1996</v>
      </c>
      <c r="B22">
        <f>'基本統計・相関'!N22</f>
        <v>7</v>
      </c>
      <c r="C22" s="2">
        <f>'基本統計・相関'!O22</f>
        <v>-0.04297051966120702</v>
      </c>
      <c r="D22" s="2">
        <f>'基本統計・相関'!P22</f>
        <v>-0.08282781824964114</v>
      </c>
      <c r="E22" s="2">
        <f>'基本統計・相関'!Q22</f>
        <v>-0.38442792052344277</v>
      </c>
      <c r="F22" s="2">
        <f>'基本統計・相関'!R22</f>
        <v>0.4142706934009084</v>
      </c>
      <c r="G22" s="2">
        <f>'基本統計・相関'!S22</f>
        <v>0.4751543666400173</v>
      </c>
      <c r="H22" s="2">
        <f>'基本統計・相関'!T22</f>
        <v>0.6328426293239735</v>
      </c>
      <c r="I22" s="2">
        <f>'基本統計・相関'!U22</f>
        <v>0.24972708534531574</v>
      </c>
      <c r="J22" s="2">
        <f>'基本統計・相関'!V22</f>
        <v>0.1593903083180488</v>
      </c>
      <c r="K22" s="2">
        <f>'基本統計・相関'!W22</f>
        <v>0.23294225320226403</v>
      </c>
      <c r="L22" s="2">
        <f>'基本統計・相関'!X22</f>
        <v>0.00515</v>
      </c>
      <c r="M22" s="48"/>
      <c r="N22" s="19">
        <v>0.149999999999999</v>
      </c>
      <c r="O22" s="20" t="str">
        <f t="shared" si="13"/>
        <v>15%～20%</v>
      </c>
      <c r="P22" s="17">
        <f t="shared" si="0"/>
        <v>6</v>
      </c>
      <c r="Q22" s="17">
        <f t="shared" si="1"/>
        <v>6</v>
      </c>
      <c r="R22" s="17">
        <f t="shared" si="2"/>
        <v>4</v>
      </c>
      <c r="S22" s="17">
        <f t="shared" si="15"/>
        <v>14</v>
      </c>
      <c r="T22" s="17">
        <f t="shared" si="15"/>
        <v>12</v>
      </c>
      <c r="U22" s="17">
        <f t="shared" si="15"/>
        <v>10</v>
      </c>
      <c r="V22" s="17">
        <f t="shared" si="15"/>
        <v>13</v>
      </c>
      <c r="W22" s="17">
        <f t="shared" si="15"/>
        <v>15</v>
      </c>
      <c r="X22" s="17">
        <f t="shared" si="15"/>
        <v>7</v>
      </c>
      <c r="AY22" s="19">
        <v>0.149999999999999</v>
      </c>
      <c r="AZ22" s="20" t="str">
        <f t="shared" si="14"/>
        <v>15%～20%</v>
      </c>
      <c r="BA22" s="2">
        <f t="shared" si="5"/>
        <v>0.045638661535641445</v>
      </c>
      <c r="BB22" s="2">
        <f t="shared" si="16"/>
        <v>0.064061003016057</v>
      </c>
      <c r="BC22" s="2">
        <f t="shared" si="17"/>
        <v>0.0629120114917634</v>
      </c>
      <c r="BD22" s="2">
        <f t="shared" si="18"/>
        <v>0.027860442458861323</v>
      </c>
      <c r="BE22" s="2">
        <f t="shared" si="19"/>
        <v>0.07333757914589134</v>
      </c>
      <c r="BF22" s="2">
        <f t="shared" si="20"/>
        <v>0.07318306902894245</v>
      </c>
      <c r="BG22" s="2">
        <f t="shared" si="21"/>
        <v>0.05972394531520331</v>
      </c>
      <c r="BH22" s="18"/>
      <c r="BI22" s="18"/>
      <c r="CA22">
        <f t="shared" si="6"/>
        <v>1996</v>
      </c>
      <c r="CB22">
        <f t="shared" si="7"/>
        <v>7</v>
      </c>
      <c r="CC22" s="60">
        <f t="shared" si="8"/>
        <v>-0.2941614659484053</v>
      </c>
      <c r="CE22" s="61">
        <f t="shared" si="9"/>
        <v>0.040904822398748666</v>
      </c>
      <c r="CF22" s="20" t="str">
        <f t="shared" si="10"/>
        <v>0.04～0.16</v>
      </c>
      <c r="CG22" s="17">
        <f t="shared" si="11"/>
        <v>4</v>
      </c>
      <c r="CH22" s="61">
        <f t="shared" si="12"/>
        <v>0.04649098608280522</v>
      </c>
    </row>
    <row r="23" spans="1:86" ht="13.5">
      <c r="A23">
        <f>'基本統計・相関'!M23</f>
        <v>1996</v>
      </c>
      <c r="B23">
        <f>'基本統計・相関'!N23</f>
        <v>8</v>
      </c>
      <c r="C23" s="2">
        <f>'基本統計・相関'!O23</f>
        <v>0.18033155897825615</v>
      </c>
      <c r="D23" s="2">
        <f>'基本統計・相関'!P23</f>
        <v>0.05098938523936769</v>
      </c>
      <c r="E23" s="2">
        <f>'基本統計・相関'!Q23</f>
        <v>-0.4148275202880687</v>
      </c>
      <c r="F23" s="2">
        <f>'基本統計・相関'!R23</f>
        <v>0.8183183234760436</v>
      </c>
      <c r="G23" s="2">
        <f>'基本統計・相関'!S23</f>
        <v>0.8174634044650442</v>
      </c>
      <c r="H23" s="2">
        <f>'基本統計・相関'!T23</f>
        <v>0.6442444416192377</v>
      </c>
      <c r="I23" s="2">
        <f>'基本統計・相関'!U23</f>
        <v>0.19935497939992564</v>
      </c>
      <c r="J23" s="2">
        <f>'基本統計・相関'!V23</f>
        <v>0.13447324259637172</v>
      </c>
      <c r="K23" s="2">
        <f>'基本統計・相関'!W23</f>
        <v>0.12608714049361058</v>
      </c>
      <c r="L23" s="2">
        <f>'基本統計・相関'!X23</f>
        <v>0.00493</v>
      </c>
      <c r="M23" s="48"/>
      <c r="N23" s="19">
        <v>0.199999999999999</v>
      </c>
      <c r="O23" s="20" t="str">
        <f t="shared" si="13"/>
        <v>20%～25%</v>
      </c>
      <c r="P23" s="17">
        <f t="shared" si="0"/>
        <v>4</v>
      </c>
      <c r="Q23" s="17">
        <f t="shared" si="1"/>
        <v>9</v>
      </c>
      <c r="R23" s="17">
        <f t="shared" si="2"/>
        <v>3</v>
      </c>
      <c r="S23" s="17">
        <f t="shared" si="15"/>
        <v>4</v>
      </c>
      <c r="T23" s="17">
        <f t="shared" si="15"/>
        <v>8</v>
      </c>
      <c r="U23" s="17">
        <f t="shared" si="15"/>
        <v>2</v>
      </c>
      <c r="V23" s="17">
        <f t="shared" si="15"/>
        <v>7</v>
      </c>
      <c r="W23" s="17">
        <f t="shared" si="15"/>
        <v>8</v>
      </c>
      <c r="X23" s="17">
        <f t="shared" si="15"/>
        <v>3</v>
      </c>
      <c r="AY23" s="19">
        <v>0.199999999999999</v>
      </c>
      <c r="AZ23" s="20" t="str">
        <f t="shared" si="14"/>
        <v>20%～25%</v>
      </c>
      <c r="BA23" s="2">
        <f t="shared" si="5"/>
        <v>0.044191676395289536</v>
      </c>
      <c r="BB23" s="2">
        <f t="shared" si="16"/>
        <v>0.062140706036519555</v>
      </c>
      <c r="BC23" s="2">
        <f t="shared" si="17"/>
        <v>0.060962855837042196</v>
      </c>
      <c r="BD23" s="2">
        <f t="shared" si="18"/>
        <v>0.02805557442513895</v>
      </c>
      <c r="BE23" s="2">
        <f t="shared" si="19"/>
        <v>0.06376693170871006</v>
      </c>
      <c r="BF23" s="2">
        <f t="shared" si="20"/>
        <v>0.06378773324802367</v>
      </c>
      <c r="BG23" s="2">
        <f t="shared" si="21"/>
        <v>0.023886582495397324</v>
      </c>
      <c r="BH23" s="18"/>
      <c r="BI23" s="18"/>
      <c r="CA23">
        <f t="shared" si="6"/>
        <v>1996</v>
      </c>
      <c r="CB23">
        <f t="shared" si="7"/>
        <v>8</v>
      </c>
      <c r="CC23" s="60">
        <f t="shared" si="8"/>
        <v>0.22917018904753914</v>
      </c>
      <c r="CE23" s="61">
        <f t="shared" si="9"/>
        <v>0.15808502470239558</v>
      </c>
      <c r="CF23" s="20" t="str">
        <f t="shared" si="10"/>
        <v>0.16～0.28</v>
      </c>
      <c r="CG23" s="17">
        <f t="shared" si="11"/>
        <v>6</v>
      </c>
      <c r="CH23" s="61">
        <f t="shared" si="12"/>
        <v>0.045638661535641445</v>
      </c>
    </row>
    <row r="24" spans="1:86" ht="13.5">
      <c r="A24">
        <f>'基本統計・相関'!M24</f>
        <v>1996</v>
      </c>
      <c r="B24">
        <f>'基本統計・相関'!N24</f>
        <v>9</v>
      </c>
      <c r="C24" s="2">
        <f>'基本統計・相関'!O24</f>
        <v>-0.34921488879545637</v>
      </c>
      <c r="D24" s="2">
        <f>'基本統計・相関'!P24</f>
        <v>-0.33282083606979107</v>
      </c>
      <c r="E24" s="2">
        <f>'基本統計・相関'!Q24</f>
        <v>-0.4914117413015834</v>
      </c>
      <c r="F24" s="2">
        <f>'基本統計・相関'!R24</f>
        <v>0.4441841287323962</v>
      </c>
      <c r="G24" s="2">
        <f>'基本統計・相関'!S24</f>
        <v>0.3489690596281354</v>
      </c>
      <c r="H24" s="2">
        <f>'基本統計・相関'!T24</f>
        <v>0.22597143986321555</v>
      </c>
      <c r="I24" s="2">
        <f>'基本統計・相関'!U24</f>
        <v>0.17276805138748963</v>
      </c>
      <c r="J24" s="2">
        <f>'基本統計・相関'!V24</f>
        <v>0.18299509588084573</v>
      </c>
      <c r="K24" s="2">
        <f>'基本統計・相関'!W24</f>
        <v>0.06709125238452573</v>
      </c>
      <c r="L24" s="2">
        <f>'基本統計・相関'!X24</f>
        <v>0.0046500000000000005</v>
      </c>
      <c r="N24" s="19">
        <v>0.249999999999999</v>
      </c>
      <c r="O24" s="20" t="str">
        <f t="shared" si="13"/>
        <v>25%～30%</v>
      </c>
      <c r="P24" s="17">
        <f t="shared" si="0"/>
        <v>8</v>
      </c>
      <c r="Q24" s="17">
        <f t="shared" si="1"/>
        <v>6</v>
      </c>
      <c r="R24" s="17">
        <f t="shared" si="2"/>
        <v>5</v>
      </c>
      <c r="S24" s="17">
        <f t="shared" si="15"/>
        <v>8</v>
      </c>
      <c r="T24" s="17">
        <f t="shared" si="15"/>
        <v>11</v>
      </c>
      <c r="U24" s="17">
        <f t="shared" si="15"/>
        <v>1</v>
      </c>
      <c r="V24" s="17">
        <f t="shared" si="15"/>
        <v>6</v>
      </c>
      <c r="W24" s="17">
        <f t="shared" si="15"/>
        <v>5</v>
      </c>
      <c r="X24" s="17">
        <f t="shared" si="15"/>
        <v>0</v>
      </c>
      <c r="AY24" s="19">
        <v>0.249999999999999</v>
      </c>
      <c r="AZ24" s="20" t="str">
        <f t="shared" si="14"/>
        <v>25%～30%</v>
      </c>
      <c r="BA24" s="2">
        <f t="shared" si="5"/>
        <v>0.04220768084091675</v>
      </c>
      <c r="BB24" s="2">
        <f t="shared" si="16"/>
        <v>0.05872590995187654</v>
      </c>
      <c r="BC24" s="2">
        <f t="shared" si="17"/>
        <v>0.05760277957769344</v>
      </c>
      <c r="BD24" s="2">
        <f t="shared" si="18"/>
        <v>0.028112127560878997</v>
      </c>
      <c r="BE24" s="2">
        <f t="shared" si="19"/>
        <v>0.05297245029939468</v>
      </c>
      <c r="BF24" s="2">
        <f t="shared" si="20"/>
        <v>0.05314737126827784</v>
      </c>
      <c r="BG24" s="2">
        <f t="shared" si="21"/>
        <v>0.007397549302880169</v>
      </c>
      <c r="BH24" s="18"/>
      <c r="BI24" s="18"/>
      <c r="CA24">
        <f t="shared" si="6"/>
        <v>1996</v>
      </c>
      <c r="CB24">
        <f t="shared" si="7"/>
        <v>9</v>
      </c>
      <c r="CC24" s="60">
        <f t="shared" si="8"/>
        <v>-1.011877008538488</v>
      </c>
      <c r="CE24" s="61">
        <f t="shared" si="9"/>
        <v>0.2752652270060428</v>
      </c>
      <c r="CF24" s="20" t="str">
        <f t="shared" si="10"/>
        <v>0.28～0.39</v>
      </c>
      <c r="CG24" s="17">
        <f t="shared" si="11"/>
        <v>4</v>
      </c>
      <c r="CH24" s="61">
        <f t="shared" si="12"/>
        <v>0.044191676395289536</v>
      </c>
    </row>
    <row r="25" spans="1:86" ht="13.5">
      <c r="A25">
        <f>'基本統計・相関'!M25</f>
        <v>1996</v>
      </c>
      <c r="B25">
        <f>'基本統計・相関'!N25</f>
        <v>10</v>
      </c>
      <c r="C25" s="2">
        <f>'基本統計・相関'!O25</f>
        <v>-0.35665203414456337</v>
      </c>
      <c r="D25" s="2">
        <f>'基本統計・相関'!P25</f>
        <v>-0.3861235161356418</v>
      </c>
      <c r="E25" s="2">
        <f>'基本統計・相関'!Q25</f>
        <v>-0.4928052799829151</v>
      </c>
      <c r="F25" s="2">
        <f>'基本統計・相関'!R25</f>
        <v>0.6303688900255695</v>
      </c>
      <c r="G25" s="2">
        <f>'基本統計・相関'!S25</f>
        <v>0.5439105304818803</v>
      </c>
      <c r="H25" s="2">
        <f>'基本統計・相関'!T25</f>
        <v>0.6283186788199144</v>
      </c>
      <c r="I25" s="2">
        <f>'基本統計・相関'!U25</f>
        <v>0.3515428718103202</v>
      </c>
      <c r="J25" s="2">
        <f>'基本統計・相関'!V25</f>
        <v>0.005809314234160423</v>
      </c>
      <c r="K25" s="2">
        <f>'基本統計・相関'!W25</f>
        <v>0.028023269057666278</v>
      </c>
      <c r="L25" s="2">
        <f>'基本統計・相関'!X25</f>
        <v>0.00441</v>
      </c>
      <c r="N25" s="19">
        <v>0.299999999999999</v>
      </c>
      <c r="O25" s="20" t="str">
        <f t="shared" si="13"/>
        <v>30%～35%</v>
      </c>
      <c r="P25" s="17">
        <f t="shared" si="0"/>
        <v>9</v>
      </c>
      <c r="Q25" s="17">
        <f t="shared" si="1"/>
        <v>4</v>
      </c>
      <c r="R25" s="17">
        <f t="shared" si="2"/>
        <v>3</v>
      </c>
      <c r="S25" s="17">
        <f t="shared" si="15"/>
        <v>4</v>
      </c>
      <c r="T25" s="17">
        <f t="shared" si="15"/>
        <v>10</v>
      </c>
      <c r="U25" s="17">
        <f t="shared" si="15"/>
        <v>5</v>
      </c>
      <c r="V25" s="17">
        <f t="shared" si="15"/>
        <v>6</v>
      </c>
      <c r="W25" s="17">
        <f t="shared" si="15"/>
        <v>2</v>
      </c>
      <c r="X25" s="17">
        <f t="shared" si="15"/>
        <v>1</v>
      </c>
      <c r="AY25" s="19">
        <v>0.299999999999999</v>
      </c>
      <c r="AZ25" s="20" t="str">
        <f t="shared" si="14"/>
        <v>30%～35%</v>
      </c>
      <c r="BA25" s="2">
        <f t="shared" si="5"/>
        <v>0.0397636221619343</v>
      </c>
      <c r="BB25" s="2">
        <f t="shared" si="16"/>
        <v>0.05406976039446609</v>
      </c>
      <c r="BC25" s="2">
        <f t="shared" si="17"/>
        <v>0.053072308489323206</v>
      </c>
      <c r="BD25" s="2">
        <f t="shared" si="18"/>
        <v>0.02802926169322728</v>
      </c>
      <c r="BE25" s="2">
        <f t="shared" si="19"/>
        <v>0.04204265470254631</v>
      </c>
      <c r="BF25" s="2">
        <f t="shared" si="20"/>
        <v>0.042329624414222056</v>
      </c>
      <c r="BG25" s="2">
        <f t="shared" si="21"/>
        <v>0.0017737111659741345</v>
      </c>
      <c r="BH25" s="18"/>
      <c r="BI25" s="18"/>
      <c r="CA25">
        <f t="shared" si="6"/>
        <v>1996</v>
      </c>
      <c r="CB25">
        <f t="shared" si="7"/>
        <v>10</v>
      </c>
      <c r="CC25" s="60">
        <f t="shared" si="8"/>
        <v>-1.0293067324698877</v>
      </c>
      <c r="CE25" s="61">
        <f t="shared" si="9"/>
        <v>0.39244542930968984</v>
      </c>
      <c r="CF25" s="20" t="str">
        <f t="shared" si="10"/>
        <v>0.39～0.51</v>
      </c>
      <c r="CG25" s="17">
        <f t="shared" si="11"/>
        <v>8</v>
      </c>
      <c r="CH25" s="61">
        <f t="shared" si="12"/>
        <v>0.04220768084091675</v>
      </c>
    </row>
    <row r="26" spans="1:86" ht="13.5">
      <c r="A26">
        <f>'基本統計・相関'!M26</f>
        <v>1996</v>
      </c>
      <c r="B26">
        <f>'基本統計・相関'!N26</f>
        <v>11</v>
      </c>
      <c r="C26" s="2">
        <f>'基本統計・相関'!O26</f>
        <v>-0.39260603483759493</v>
      </c>
      <c r="D26" s="2">
        <f>'基本統計・相関'!P26</f>
        <v>-0.3731223335586611</v>
      </c>
      <c r="E26" s="2">
        <f>'基本統計・相関'!Q26</f>
        <v>-0.4146329246723861</v>
      </c>
      <c r="F26" s="2">
        <f>'基本統計・相関'!R26</f>
        <v>0.2369146900569734</v>
      </c>
      <c r="G26" s="2">
        <f>'基本統計・相関'!S26</f>
        <v>0.19091609014761546</v>
      </c>
      <c r="H26" s="2">
        <f>'基本統計・相関'!T26</f>
        <v>0.051691927727478326</v>
      </c>
      <c r="I26" s="2">
        <f>'基本統計・相関'!U26</f>
        <v>0.28929688671559317</v>
      </c>
      <c r="J26" s="2">
        <f>'基本統計・相関'!V26</f>
        <v>-0.11141892855987034</v>
      </c>
      <c r="K26" s="2">
        <f>'基本統計・相関'!W26</f>
        <v>0.0076317326364425675</v>
      </c>
      <c r="L26" s="2">
        <f>'基本統計・相関'!X26</f>
        <v>0.00433</v>
      </c>
      <c r="N26" s="19">
        <v>0.35</v>
      </c>
      <c r="O26" s="20" t="str">
        <f t="shared" si="13"/>
        <v>35%～40%</v>
      </c>
      <c r="P26" s="17">
        <f t="shared" si="0"/>
        <v>6</v>
      </c>
      <c r="Q26" s="17">
        <f t="shared" si="1"/>
        <v>3</v>
      </c>
      <c r="R26" s="17">
        <f t="shared" si="2"/>
        <v>3</v>
      </c>
      <c r="S26" s="17">
        <f t="shared" si="15"/>
        <v>3</v>
      </c>
      <c r="T26" s="17">
        <f t="shared" si="15"/>
        <v>5</v>
      </c>
      <c r="U26" s="17">
        <f t="shared" si="15"/>
        <v>3</v>
      </c>
      <c r="V26" s="17">
        <f t="shared" si="15"/>
        <v>2</v>
      </c>
      <c r="W26" s="17">
        <f t="shared" si="15"/>
        <v>1</v>
      </c>
      <c r="X26" s="17">
        <f t="shared" si="15"/>
        <v>0</v>
      </c>
      <c r="AY26" s="19">
        <v>0.35</v>
      </c>
      <c r="AZ26" s="20" t="str">
        <f t="shared" si="14"/>
        <v>35%～40%</v>
      </c>
      <c r="BA26" s="2">
        <f t="shared" si="5"/>
        <v>0.03695079797746259</v>
      </c>
      <c r="BB26" s="2">
        <f t="shared" si="16"/>
        <v>0.0485009503659215</v>
      </c>
      <c r="BC26" s="2">
        <f t="shared" si="17"/>
        <v>0.04768029273140728</v>
      </c>
      <c r="BD26" s="2">
        <f t="shared" si="18"/>
        <v>0.0278082075218421</v>
      </c>
      <c r="BE26" s="2">
        <f t="shared" si="19"/>
        <v>0.0318798042966989</v>
      </c>
      <c r="BF26" s="2">
        <f t="shared" si="20"/>
        <v>0.03222737796383168</v>
      </c>
      <c r="BG26" s="2">
        <f t="shared" si="21"/>
        <v>0.0003292012351525653</v>
      </c>
      <c r="BH26" s="18"/>
      <c r="BI26" s="18"/>
      <c r="CA26">
        <f t="shared" si="6"/>
        <v>1996</v>
      </c>
      <c r="CB26">
        <f t="shared" si="7"/>
        <v>11</v>
      </c>
      <c r="CC26" s="60">
        <f t="shared" si="8"/>
        <v>-1.113568673966586</v>
      </c>
      <c r="CE26" s="61">
        <f t="shared" si="9"/>
        <v>0.509625631613337</v>
      </c>
      <c r="CF26" s="20" t="str">
        <f t="shared" si="10"/>
        <v>0.51～0.63</v>
      </c>
      <c r="CG26" s="17">
        <f t="shared" si="11"/>
        <v>9</v>
      </c>
      <c r="CH26" s="61">
        <f t="shared" si="12"/>
        <v>0.0397636221619343</v>
      </c>
    </row>
    <row r="27" spans="1:86" ht="13.5">
      <c r="A27">
        <f>'基本統計・相関'!M27</f>
        <v>1996</v>
      </c>
      <c r="B27">
        <f>'基本統計・相関'!N27</f>
        <v>12</v>
      </c>
      <c r="C27" s="2">
        <f>'基本統計・相関'!O27</f>
        <v>-0.25238917773671266</v>
      </c>
      <c r="D27" s="2">
        <f>'基本統計・相関'!P27</f>
        <v>-0.24031902836458052</v>
      </c>
      <c r="E27" s="2">
        <f>'基本統計・相関'!Q27</f>
        <v>-0.4169425716935161</v>
      </c>
      <c r="F27" s="2">
        <f>'基本統計・相関'!R27</f>
        <v>0.086548776063742</v>
      </c>
      <c r="G27" s="2">
        <f>'基本統計・相関'!S27</f>
        <v>0.0914294938515181</v>
      </c>
      <c r="H27" s="2">
        <f>'基本統計・相関'!T27</f>
        <v>-0.1981133953854468</v>
      </c>
      <c r="I27" s="2">
        <f>'基本統計・相関'!U27</f>
        <v>0.3053710809953092</v>
      </c>
      <c r="J27" s="2">
        <f>'基本統計・相関'!V27</f>
        <v>-0.03369032404331851</v>
      </c>
      <c r="K27" s="2">
        <f>'基本統計・相関'!W27</f>
        <v>0.056555893080491915</v>
      </c>
      <c r="L27" s="2">
        <f>'基本統計・相関'!X27</f>
        <v>0.00455</v>
      </c>
      <c r="N27" s="19">
        <v>0.4</v>
      </c>
      <c r="O27" s="20" t="str">
        <f t="shared" si="13"/>
        <v>40%～45%</v>
      </c>
      <c r="P27" s="17">
        <f t="shared" si="0"/>
        <v>6</v>
      </c>
      <c r="Q27" s="17">
        <f t="shared" si="1"/>
        <v>3</v>
      </c>
      <c r="R27" s="17">
        <f t="shared" si="2"/>
        <v>2</v>
      </c>
      <c r="S27" s="17">
        <f t="shared" si="15"/>
        <v>9</v>
      </c>
      <c r="T27" s="17">
        <f t="shared" si="15"/>
        <v>5</v>
      </c>
      <c r="U27" s="17">
        <f t="shared" si="15"/>
        <v>2</v>
      </c>
      <c r="V27" s="17">
        <f t="shared" si="15"/>
        <v>4</v>
      </c>
      <c r="W27" s="17">
        <f t="shared" si="15"/>
        <v>2</v>
      </c>
      <c r="X27" s="17">
        <f t="shared" si="15"/>
        <v>1</v>
      </c>
      <c r="AY27" s="19">
        <v>0.4</v>
      </c>
      <c r="AZ27" s="20" t="str">
        <f t="shared" si="14"/>
        <v>40%～45%</v>
      </c>
      <c r="BA27" s="2">
        <f t="shared" si="5"/>
        <v>0.03386921563249823</v>
      </c>
      <c r="BB27" s="2">
        <f t="shared" si="16"/>
        <v>0.04238548514771889</v>
      </c>
      <c r="BC27" s="2">
        <f t="shared" si="17"/>
        <v>0.041769207729707714</v>
      </c>
      <c r="BD27" s="2">
        <f t="shared" si="18"/>
        <v>0.02745223620585724</v>
      </c>
      <c r="BE27" s="2">
        <f t="shared" si="19"/>
        <v>0.023095454538571647</v>
      </c>
      <c r="BF27" s="2">
        <f t="shared" si="20"/>
        <v>0.02345434830159776</v>
      </c>
      <c r="BG27" s="2">
        <f t="shared" si="21"/>
        <v>4.728652182284243E-05</v>
      </c>
      <c r="BH27" s="18"/>
      <c r="BI27" s="18"/>
      <c r="CA27">
        <f t="shared" si="6"/>
        <v>1996</v>
      </c>
      <c r="CB27">
        <f t="shared" si="7"/>
        <v>12</v>
      </c>
      <c r="CC27" s="60">
        <f t="shared" si="8"/>
        <v>-0.7849558803373266</v>
      </c>
      <c r="CE27" s="61">
        <f t="shared" si="9"/>
        <v>0.6268058339169865</v>
      </c>
      <c r="CF27" s="20" t="str">
        <f t="shared" si="10"/>
        <v>0.63～0.74</v>
      </c>
      <c r="CG27" s="17">
        <f t="shared" si="11"/>
        <v>6</v>
      </c>
      <c r="CH27" s="61">
        <f t="shared" si="12"/>
        <v>0.03695079797746259</v>
      </c>
    </row>
    <row r="28" spans="1:86" ht="13.5">
      <c r="A28">
        <f>'基本統計・相関'!M28</f>
        <v>1997</v>
      </c>
      <c r="B28">
        <f>'基本統計・相関'!N28</f>
        <v>1</v>
      </c>
      <c r="C28" s="2">
        <f>'基本統計・相関'!O28</f>
        <v>0.191587400977969</v>
      </c>
      <c r="D28" s="2">
        <f>'基本統計・相関'!P28</f>
        <v>0.21579642446391434</v>
      </c>
      <c r="E28" s="2">
        <f>'基本統計・相関'!Q28</f>
        <v>-0.17625398327509623</v>
      </c>
      <c r="F28" s="2">
        <f>'基本統計・相関'!R28</f>
        <v>0.12007023834069774</v>
      </c>
      <c r="G28" s="2">
        <f>'基本統計・相関'!S28</f>
        <v>0.07950215737247102</v>
      </c>
      <c r="H28" s="2">
        <f>'基本統計・相関'!T28</f>
        <v>-0.30304911397443535</v>
      </c>
      <c r="I28" s="2">
        <f>'基本統計・相関'!U28</f>
        <v>0.16635518760458323</v>
      </c>
      <c r="J28" s="2">
        <f>'基本統計・相関'!V28</f>
        <v>-0.03159221277934077</v>
      </c>
      <c r="K28" s="2">
        <f>'基本統計・相関'!W28</f>
        <v>-0.04113837104133322</v>
      </c>
      <c r="L28" s="2">
        <f>'基本統計・相関'!X28</f>
        <v>0.00419</v>
      </c>
      <c r="N28" s="19">
        <v>0.45</v>
      </c>
      <c r="O28" s="20" t="str">
        <f t="shared" si="13"/>
        <v>45%～50%</v>
      </c>
      <c r="P28" s="17">
        <f t="shared" si="0"/>
        <v>2</v>
      </c>
      <c r="Q28" s="17">
        <f t="shared" si="1"/>
        <v>2</v>
      </c>
      <c r="R28" s="17">
        <f t="shared" si="2"/>
        <v>5</v>
      </c>
      <c r="S28" s="17">
        <f t="shared" si="15"/>
        <v>2</v>
      </c>
      <c r="T28" s="17">
        <f t="shared" si="15"/>
        <v>3</v>
      </c>
      <c r="U28" s="17">
        <f t="shared" si="15"/>
        <v>2</v>
      </c>
      <c r="V28" s="17">
        <f t="shared" si="15"/>
        <v>1</v>
      </c>
      <c r="W28" s="17">
        <f t="shared" si="15"/>
        <v>1</v>
      </c>
      <c r="X28" s="17">
        <f t="shared" si="15"/>
        <v>0</v>
      </c>
      <c r="AY28" s="19">
        <v>0.45</v>
      </c>
      <c r="AZ28" s="20" t="str">
        <f t="shared" si="14"/>
        <v>45%～50%</v>
      </c>
      <c r="BA28" s="2">
        <f t="shared" si="5"/>
        <v>0.030621741758724674</v>
      </c>
      <c r="BB28" s="2">
        <f t="shared" si="16"/>
        <v>0.03608736448504812</v>
      </c>
      <c r="BC28" s="2">
        <f t="shared" si="17"/>
        <v>0.03567959736351789</v>
      </c>
      <c r="BD28" s="2">
        <f t="shared" si="18"/>
        <v>0.02696657881942821</v>
      </c>
      <c r="BE28" s="2">
        <f t="shared" si="19"/>
        <v>0.015985367374571124</v>
      </c>
      <c r="BF28" s="2">
        <f t="shared" si="20"/>
        <v>0.01631696952615791</v>
      </c>
      <c r="BG28" s="2">
        <f t="shared" si="21"/>
        <v>5.2555480840599245E-06</v>
      </c>
      <c r="BH28" s="18"/>
      <c r="BI28" s="18"/>
      <c r="CA28">
        <f t="shared" si="6"/>
        <v>1997</v>
      </c>
      <c r="CB28">
        <f t="shared" si="7"/>
        <v>1</v>
      </c>
      <c r="CC28" s="60">
        <f t="shared" si="8"/>
        <v>0.25554942590002394</v>
      </c>
      <c r="CE28" s="61">
        <f t="shared" si="9"/>
        <v>0.7439860362206338</v>
      </c>
      <c r="CF28" s="20" t="str">
        <f t="shared" si="10"/>
        <v>0.74～0.86</v>
      </c>
      <c r="CG28" s="17">
        <f t="shared" si="11"/>
        <v>6</v>
      </c>
      <c r="CH28" s="61">
        <f t="shared" si="12"/>
        <v>0.03386921563249823</v>
      </c>
    </row>
    <row r="29" spans="1:86" ht="13.5">
      <c r="A29">
        <f>'基本統計・相関'!M29</f>
        <v>1997</v>
      </c>
      <c r="B29">
        <f>'基本統計・相関'!N29</f>
        <v>2</v>
      </c>
      <c r="C29" s="2">
        <f>'基本統計・相関'!O29</f>
        <v>0.36790335373120575</v>
      </c>
      <c r="D29" s="2">
        <f>'基本統計・相関'!P29</f>
        <v>0.3071305189340128</v>
      </c>
      <c r="E29" s="2">
        <f>'基本統計・相関'!Q29</f>
        <v>0.062614845317297</v>
      </c>
      <c r="F29" s="2">
        <f>'基本統計・相関'!R29</f>
        <v>0.2908605843460532</v>
      </c>
      <c r="G29" s="2">
        <f>'基本統計・相関'!S29</f>
        <v>0.323873027978826</v>
      </c>
      <c r="H29" s="2">
        <f>'基本統計・相関'!T29</f>
        <v>0.3096359266702504</v>
      </c>
      <c r="I29" s="2">
        <f>'基本統計・相関'!U29</f>
        <v>-0.13931985468738206</v>
      </c>
      <c r="J29" s="2">
        <f>'基本統計・相関'!V29</f>
        <v>-0.15246890819413506</v>
      </c>
      <c r="K29" s="2">
        <f>'基本統計・相関'!W29</f>
        <v>-0.07322144789968699</v>
      </c>
      <c r="L29" s="2">
        <f>'基本統計・相関'!X29</f>
        <v>0.00424</v>
      </c>
      <c r="N29" s="19">
        <v>0.5</v>
      </c>
      <c r="O29" s="20" t="str">
        <f t="shared" si="13"/>
        <v>50%～55%</v>
      </c>
      <c r="P29" s="17">
        <f t="shared" si="0"/>
        <v>3</v>
      </c>
      <c r="Q29" s="17">
        <f t="shared" si="1"/>
        <v>3</v>
      </c>
      <c r="R29" s="17">
        <f t="shared" si="2"/>
        <v>0</v>
      </c>
      <c r="S29" s="17">
        <f t="shared" si="15"/>
        <v>3</v>
      </c>
      <c r="T29" s="17">
        <f t="shared" si="15"/>
        <v>1</v>
      </c>
      <c r="U29" s="17">
        <f t="shared" si="15"/>
        <v>4</v>
      </c>
      <c r="V29" s="17">
        <f t="shared" si="15"/>
        <v>0</v>
      </c>
      <c r="W29" s="17">
        <f t="shared" si="15"/>
        <v>2</v>
      </c>
      <c r="X29" s="17">
        <f t="shared" si="15"/>
        <v>0</v>
      </c>
      <c r="AY29" s="19">
        <v>0.5</v>
      </c>
      <c r="AZ29" s="20" t="str">
        <f t="shared" si="14"/>
        <v>50%～55%</v>
      </c>
      <c r="BA29" s="2">
        <f>NORMDIST($AY30,BA$50,BA$51,TRUE)-NORMDIST($AY29,BA$50,BA$51,TRUE)</f>
        <v>0.02730851425229297</v>
      </c>
      <c r="BB29" s="2">
        <f t="shared" si="16"/>
        <v>0.02993396598654141</v>
      </c>
      <c r="BC29" s="2">
        <f t="shared" si="17"/>
        <v>0.029718714862831952</v>
      </c>
      <c r="BD29" s="2">
        <f t="shared" si="18"/>
        <v>0.02635829844780202</v>
      </c>
      <c r="BE29" s="2">
        <f t="shared" si="19"/>
        <v>0.010570702329520065</v>
      </c>
      <c r="BF29" s="2">
        <f t="shared" si="20"/>
        <v>0.010851087081967914</v>
      </c>
      <c r="BG29" s="2">
        <f t="shared" si="21"/>
        <v>4.51862879891074E-07</v>
      </c>
      <c r="BH29" s="18"/>
      <c r="BI29" s="18"/>
      <c r="CA29">
        <f t="shared" si="6"/>
        <v>1997</v>
      </c>
      <c r="CB29">
        <f t="shared" si="7"/>
        <v>2</v>
      </c>
      <c r="CC29" s="60">
        <f t="shared" si="8"/>
        <v>0.6687642061597154</v>
      </c>
      <c r="CE29" s="61">
        <f t="shared" si="9"/>
        <v>0.8611662385242809</v>
      </c>
      <c r="CF29" s="20" t="str">
        <f t="shared" si="10"/>
        <v>0.86～0.98</v>
      </c>
      <c r="CG29" s="17">
        <f t="shared" si="11"/>
        <v>2</v>
      </c>
      <c r="CH29" s="61">
        <f t="shared" si="12"/>
        <v>0.030621741758724674</v>
      </c>
    </row>
    <row r="30" spans="1:86" ht="13.5">
      <c r="A30">
        <f>'基本統計・相関'!M30</f>
        <v>1997</v>
      </c>
      <c r="B30">
        <f>'基本統計・相関'!N30</f>
        <v>3</v>
      </c>
      <c r="C30" s="2">
        <f>'基本統計・相関'!O30</f>
        <v>0.7158091522768371</v>
      </c>
      <c r="D30" s="2">
        <f>'基本統計・相関'!P30</f>
        <v>0.639006091836243</v>
      </c>
      <c r="E30" s="2">
        <f>'基本統計・相関'!Q30</f>
        <v>0.4087380964227594</v>
      </c>
      <c r="F30" s="2">
        <f>'基本統計・相関'!R30</f>
        <v>0.8449778884759678</v>
      </c>
      <c r="G30" s="2">
        <f>'基本統計・相関'!S30</f>
        <v>0.8680521424780718</v>
      </c>
      <c r="H30" s="2">
        <f>'基本統計・相関'!T30</f>
        <v>0.9412750506402463</v>
      </c>
      <c r="I30" s="2">
        <f>'基本統計・相関'!U30</f>
        <v>-0.2773657912546649</v>
      </c>
      <c r="J30" s="2">
        <f>'基本統計・相関'!V30</f>
        <v>-0.35253764507959606</v>
      </c>
      <c r="K30" s="2">
        <f>'基本統計・相関'!W30</f>
        <v>-0.056573076585636706</v>
      </c>
      <c r="L30" s="2">
        <f>'基本統計・相関'!X30</f>
        <v>0.00461</v>
      </c>
      <c r="N30" s="19">
        <v>0.55</v>
      </c>
      <c r="O30" s="20" t="str">
        <f t="shared" si="13"/>
        <v>55%～60%</v>
      </c>
      <c r="P30" s="17">
        <f t="shared" si="0"/>
        <v>1</v>
      </c>
      <c r="Q30" s="17">
        <f t="shared" si="1"/>
        <v>2</v>
      </c>
      <c r="R30" s="17">
        <f t="shared" si="2"/>
        <v>4</v>
      </c>
      <c r="S30" s="17">
        <f t="shared" si="15"/>
        <v>4</v>
      </c>
      <c r="T30" s="17">
        <f t="shared" si="15"/>
        <v>1</v>
      </c>
      <c r="U30" s="17">
        <f t="shared" si="15"/>
        <v>8</v>
      </c>
      <c r="V30" s="17">
        <f t="shared" si="15"/>
        <v>0</v>
      </c>
      <c r="W30" s="17">
        <f t="shared" si="15"/>
        <v>0</v>
      </c>
      <c r="X30" s="17">
        <f t="shared" si="15"/>
        <v>0</v>
      </c>
      <c r="AY30" s="19">
        <v>0.55</v>
      </c>
      <c r="AZ30" s="20" t="str">
        <f t="shared" si="14"/>
        <v>55%～60%</v>
      </c>
      <c r="BA30" s="2">
        <f t="shared" si="5"/>
        <v>0.024022028986069643</v>
      </c>
      <c r="BB30" s="2">
        <f t="shared" si="16"/>
        <v>0.024190476932237637</v>
      </c>
      <c r="BC30" s="2">
        <f t="shared" si="17"/>
        <v>0.024137176605280364</v>
      </c>
      <c r="BD30" s="2">
        <f t="shared" si="18"/>
        <v>0.025636119294827564</v>
      </c>
      <c r="BE30" s="2">
        <f t="shared" si="19"/>
        <v>0.006678363243722618</v>
      </c>
      <c r="BF30" s="2">
        <f t="shared" si="20"/>
        <v>0.006898020398085736</v>
      </c>
      <c r="BG30" s="2">
        <f t="shared" si="21"/>
        <v>3.004712434417911E-08</v>
      </c>
      <c r="BH30" s="18"/>
      <c r="BI30" s="18"/>
      <c r="CA30">
        <f t="shared" si="6"/>
        <v>1997</v>
      </c>
      <c r="CB30">
        <f t="shared" si="7"/>
        <v>3</v>
      </c>
      <c r="CC30" s="60">
        <f t="shared" si="8"/>
        <v>1.4841176432834953</v>
      </c>
      <c r="CE30" s="61">
        <f t="shared" si="9"/>
        <v>0.978346440827928</v>
      </c>
      <c r="CF30" s="20" t="str">
        <f t="shared" si="10"/>
        <v>0.98～1.10</v>
      </c>
      <c r="CG30" s="17">
        <f t="shared" si="11"/>
        <v>3</v>
      </c>
      <c r="CH30" s="61">
        <f t="shared" si="12"/>
        <v>0.02730851425229297</v>
      </c>
    </row>
    <row r="31" spans="1:86" ht="13.5">
      <c r="A31">
        <f>'基本統計・相関'!M31</f>
        <v>1997</v>
      </c>
      <c r="B31">
        <f>'基本統計・相関'!N31</f>
        <v>4</v>
      </c>
      <c r="C31" s="2">
        <f>'基本統計・相関'!O31</f>
        <v>0.27026693070300056</v>
      </c>
      <c r="D31" s="2">
        <f>'基本統計・相関'!P31</f>
        <v>0.31749576523988465</v>
      </c>
      <c r="E31" s="2">
        <f>'基本統計・相関'!Q31</f>
        <v>-0.06940932461336247</v>
      </c>
      <c r="F31" s="2">
        <f>'基本統計・相関'!R31</f>
        <v>0.8941615078636662</v>
      </c>
      <c r="G31" s="2">
        <f>'基本統計・相関'!S31</f>
        <v>1.0113637193083314</v>
      </c>
      <c r="H31" s="2">
        <f>'基本統計・相関'!T31</f>
        <v>1.5539741857524714</v>
      </c>
      <c r="I31" s="2">
        <f>'基本統計・相関'!U31</f>
        <v>-0.25941336175273866</v>
      </c>
      <c r="J31" s="2">
        <f>'基本統計・相関'!V31</f>
        <v>-0.37968503211267934</v>
      </c>
      <c r="K31" s="2">
        <f>'基本統計・相関'!W31</f>
        <v>0.04620889951920493</v>
      </c>
      <c r="L31" s="2">
        <f>'基本統計・相関'!X31</f>
        <v>0.00473</v>
      </c>
      <c r="N31" s="19">
        <v>0.6</v>
      </c>
      <c r="O31" s="20" t="str">
        <f t="shared" si="13"/>
        <v>60%～65%</v>
      </c>
      <c r="P31" s="17">
        <f t="shared" si="0"/>
        <v>1</v>
      </c>
      <c r="Q31" s="17">
        <f t="shared" si="1"/>
        <v>5</v>
      </c>
      <c r="R31" s="17">
        <f t="shared" si="2"/>
        <v>1</v>
      </c>
      <c r="S31" s="17">
        <f t="shared" si="15"/>
        <v>3</v>
      </c>
      <c r="T31" s="17">
        <f t="shared" si="15"/>
        <v>0</v>
      </c>
      <c r="U31" s="17">
        <f t="shared" si="15"/>
        <v>5</v>
      </c>
      <c r="V31" s="17">
        <f t="shared" si="15"/>
        <v>0</v>
      </c>
      <c r="W31" s="17">
        <f t="shared" si="15"/>
        <v>2</v>
      </c>
      <c r="X31" s="17">
        <f t="shared" si="15"/>
        <v>0</v>
      </c>
      <c r="AY31" s="19">
        <v>0.6</v>
      </c>
      <c r="AZ31" s="20" t="str">
        <f t="shared" si="14"/>
        <v>60%～65%</v>
      </c>
      <c r="BA31" s="2">
        <f t="shared" si="5"/>
        <v>0.020843216079341254</v>
      </c>
      <c r="BB31" s="2">
        <f t="shared" si="16"/>
        <v>0.019045644005427853</v>
      </c>
      <c r="BC31" s="2">
        <f t="shared" si="17"/>
        <v>0.019115658420427395</v>
      </c>
      <c r="BD31" s="2">
        <f t="shared" si="18"/>
        <v>0.024810218580129884</v>
      </c>
      <c r="BE31" s="2">
        <f t="shared" si="19"/>
        <v>0.0040310765575574115</v>
      </c>
      <c r="BF31" s="2">
        <f t="shared" si="20"/>
        <v>0.004191727380664201</v>
      </c>
      <c r="BG31" s="2">
        <f t="shared" si="21"/>
        <v>1.5449241885789888E-09</v>
      </c>
      <c r="BH31" s="18"/>
      <c r="BI31" s="18"/>
      <c r="CA31">
        <f t="shared" si="6"/>
        <v>1997</v>
      </c>
      <c r="CB31">
        <f t="shared" si="7"/>
        <v>4</v>
      </c>
      <c r="CC31" s="60">
        <f t="shared" si="8"/>
        <v>0.4399430901067243</v>
      </c>
      <c r="CE31" s="61">
        <f t="shared" si="9"/>
        <v>1.0955266431315753</v>
      </c>
      <c r="CF31" s="20" t="str">
        <f t="shared" si="10"/>
        <v>1.10～1.21</v>
      </c>
      <c r="CG31" s="17">
        <f t="shared" si="11"/>
        <v>1</v>
      </c>
      <c r="CH31" s="61">
        <f t="shared" si="12"/>
        <v>0.024022028986069643</v>
      </c>
    </row>
    <row r="32" spans="1:86" ht="13.5">
      <c r="A32">
        <f>'基本統計・相関'!M32</f>
        <v>1997</v>
      </c>
      <c r="B32">
        <f>'基本統計・相関'!N32</f>
        <v>5</v>
      </c>
      <c r="C32" s="2">
        <f>'基本統計・相関'!O32</f>
        <v>-0.319222930720505</v>
      </c>
      <c r="D32" s="2">
        <f>'基本統計・相関'!P32</f>
        <v>-0.14928262667324077</v>
      </c>
      <c r="E32" s="2">
        <f>'基本統計・相関'!Q32</f>
        <v>-0.5043981353842919</v>
      </c>
      <c r="F32" s="2">
        <f>'基本統計・相関'!R32</f>
        <v>0.1687164137284205</v>
      </c>
      <c r="G32" s="2">
        <f>'基本統計・相関'!S32</f>
        <v>0.26412441947016463</v>
      </c>
      <c r="H32" s="2">
        <f>'基本統計・相関'!T32</f>
        <v>0.6510065139571806</v>
      </c>
      <c r="I32" s="2">
        <f>'基本統計・相関'!U32</f>
        <v>0.10563612187124405</v>
      </c>
      <c r="J32" s="2">
        <f>'基本統計・相関'!V32</f>
        <v>-0.08335243584366059</v>
      </c>
      <c r="K32" s="2">
        <f>'基本統計・相関'!W32</f>
        <v>0.12162616319974928</v>
      </c>
      <c r="L32" s="2">
        <f>'基本統計・相関'!X32</f>
        <v>0.004739999999999999</v>
      </c>
      <c r="N32" s="19">
        <v>0.65</v>
      </c>
      <c r="O32" s="20" t="str">
        <f t="shared" si="13"/>
        <v>65%～70%</v>
      </c>
      <c r="P32" s="17">
        <f t="shared" si="0"/>
        <v>1</v>
      </c>
      <c r="Q32" s="17">
        <f t="shared" si="1"/>
        <v>1</v>
      </c>
      <c r="R32" s="17">
        <f t="shared" si="2"/>
        <v>1</v>
      </c>
      <c r="S32" s="17">
        <f t="shared" si="15"/>
        <v>2</v>
      </c>
      <c r="T32" s="17">
        <f t="shared" si="15"/>
        <v>2</v>
      </c>
      <c r="U32" s="17">
        <f t="shared" si="15"/>
        <v>5</v>
      </c>
      <c r="V32" s="17">
        <f t="shared" si="15"/>
        <v>0</v>
      </c>
      <c r="W32" s="17">
        <f t="shared" si="15"/>
        <v>2</v>
      </c>
      <c r="X32" s="17">
        <f t="shared" si="15"/>
        <v>0</v>
      </c>
      <c r="AY32" s="19">
        <v>0.65</v>
      </c>
      <c r="AZ32" s="20" t="str">
        <f t="shared" si="14"/>
        <v>65%～70%</v>
      </c>
      <c r="BA32" s="2">
        <f t="shared" si="5"/>
        <v>0.017838700075255565</v>
      </c>
      <c r="BB32" s="2">
        <f t="shared" si="16"/>
        <v>0.014608914253755767</v>
      </c>
      <c r="BC32" s="2">
        <f t="shared" si="17"/>
        <v>0.01476176855191147</v>
      </c>
      <c r="BD32" s="2">
        <f t="shared" si="18"/>
        <v>0.023891988160709365</v>
      </c>
      <c r="BE32" s="2">
        <f t="shared" si="19"/>
        <v>0.002324645312273943</v>
      </c>
      <c r="BF32" s="2">
        <f t="shared" si="20"/>
        <v>0.0024348866617047715</v>
      </c>
      <c r="BG32" s="2">
        <f t="shared" si="21"/>
        <v>6.140721264813465E-11</v>
      </c>
      <c r="BH32" s="18"/>
      <c r="BI32" s="18"/>
      <c r="CA32">
        <f t="shared" si="6"/>
        <v>1997</v>
      </c>
      <c r="CB32">
        <f t="shared" si="7"/>
        <v>5</v>
      </c>
      <c r="CC32" s="60">
        <f t="shared" si="8"/>
        <v>-0.9415877342443819</v>
      </c>
      <c r="CE32" s="61">
        <f t="shared" si="9"/>
        <v>1.2127068454352223</v>
      </c>
      <c r="CF32" s="20" t="str">
        <f t="shared" si="10"/>
        <v>1.21～1.33</v>
      </c>
      <c r="CG32" s="17">
        <f t="shared" si="11"/>
        <v>1</v>
      </c>
      <c r="CH32" s="61">
        <f t="shared" si="12"/>
        <v>0.020843216079341254</v>
      </c>
    </row>
    <row r="33" spans="1:86" ht="13.5">
      <c r="A33">
        <f>'基本統計・相関'!M33</f>
        <v>1997</v>
      </c>
      <c r="B33">
        <f>'基本統計・相関'!N33</f>
        <v>6</v>
      </c>
      <c r="C33" s="2">
        <f>'基本統計・相関'!O33</f>
        <v>-0.4320215235924749</v>
      </c>
      <c r="D33" s="2">
        <f>'基本統計・相関'!P33</f>
        <v>-0.36266661000883627</v>
      </c>
      <c r="E33" s="2">
        <f>'基本統計・相関'!Q33</f>
        <v>-0.6845339655305019</v>
      </c>
      <c r="F33" s="2">
        <f>'基本統計・相関'!R33</f>
        <v>0.14979179855257452</v>
      </c>
      <c r="G33" s="2">
        <f>'基本統計・相関'!S33</f>
        <v>0.3117938894716963</v>
      </c>
      <c r="H33" s="2">
        <f>'基本統計・相関'!T33</f>
        <v>0.8670909476617366</v>
      </c>
      <c r="I33" s="2">
        <f>'基本統計・相関'!U33</f>
        <v>0.2742719187516145</v>
      </c>
      <c r="J33" s="2">
        <f>'基本統計・相関'!V33</f>
        <v>0.17785666901488173</v>
      </c>
      <c r="K33" s="2">
        <f>'基本統計・相関'!W33</f>
        <v>0.1538434657846115</v>
      </c>
      <c r="L33" s="2">
        <f>'基本統計・相関'!X33</f>
        <v>0.00494</v>
      </c>
      <c r="N33" s="19">
        <v>0.7</v>
      </c>
      <c r="O33" s="20" t="str">
        <f t="shared" si="13"/>
        <v>70%～75%</v>
      </c>
      <c r="P33" s="17">
        <f t="shared" si="0"/>
        <v>4</v>
      </c>
      <c r="Q33" s="17">
        <f t="shared" si="1"/>
        <v>3</v>
      </c>
      <c r="R33" s="17">
        <f t="shared" si="2"/>
        <v>1</v>
      </c>
      <c r="S33" s="17">
        <f t="shared" si="15"/>
        <v>1</v>
      </c>
      <c r="T33" s="17">
        <f t="shared" si="15"/>
        <v>3</v>
      </c>
      <c r="U33" s="17">
        <f t="shared" si="15"/>
        <v>3</v>
      </c>
      <c r="V33" s="17">
        <f t="shared" si="15"/>
        <v>0</v>
      </c>
      <c r="W33" s="17">
        <f t="shared" si="15"/>
        <v>0</v>
      </c>
      <c r="X33" s="17">
        <f t="shared" si="15"/>
        <v>0</v>
      </c>
      <c r="AY33" s="19">
        <v>0.7</v>
      </c>
      <c r="AZ33" s="20" t="str">
        <f t="shared" si="14"/>
        <v>70%～75%</v>
      </c>
      <c r="BA33" s="2">
        <f t="shared" si="5"/>
        <v>0.01505931105275371</v>
      </c>
      <c r="BB33" s="2">
        <f t="shared" si="16"/>
        <v>0.010917199501813135</v>
      </c>
      <c r="BC33" s="2">
        <f t="shared" si="17"/>
        <v>0.011115623903224181</v>
      </c>
      <c r="BD33" s="2">
        <f t="shared" si="18"/>
        <v>0.022893773671801232</v>
      </c>
      <c r="BE33" s="2">
        <f t="shared" si="19"/>
        <v>0.0012807866973016946</v>
      </c>
      <c r="BF33" s="2">
        <f t="shared" si="20"/>
        <v>0.001352014843925331</v>
      </c>
      <c r="BG33" s="2">
        <f t="shared" si="21"/>
        <v>1.8863799411406035E-12</v>
      </c>
      <c r="BH33" s="18"/>
      <c r="BI33" s="18"/>
      <c r="CA33">
        <f t="shared" si="6"/>
        <v>1997</v>
      </c>
      <c r="CB33">
        <f t="shared" si="7"/>
        <v>6</v>
      </c>
      <c r="CC33" s="60">
        <f t="shared" si="8"/>
        <v>-1.2059429728904651</v>
      </c>
      <c r="CE33" s="61">
        <f t="shared" si="9"/>
        <v>1.3298870477388696</v>
      </c>
      <c r="CF33" s="20" t="str">
        <f t="shared" si="10"/>
        <v>1.33～1.45</v>
      </c>
      <c r="CG33" s="17">
        <f t="shared" si="11"/>
        <v>1</v>
      </c>
      <c r="CH33" s="61">
        <f t="shared" si="12"/>
        <v>0.017838700075255565</v>
      </c>
    </row>
    <row r="34" spans="1:86" ht="13.5">
      <c r="A34">
        <f>'基本統計・相関'!M34</f>
        <v>1997</v>
      </c>
      <c r="B34">
        <f>'基本統計・相関'!N34</f>
        <v>7</v>
      </c>
      <c r="C34" s="2">
        <f>'基本統計・相関'!O34</f>
        <v>-0.570527118707852</v>
      </c>
      <c r="D34" s="2">
        <f>'基本統計・相関'!P34</f>
        <v>-0.53194958312347</v>
      </c>
      <c r="E34" s="2">
        <f>'基本統計・相関'!Q34</f>
        <v>-0.6033259834244088</v>
      </c>
      <c r="F34" s="2">
        <f>'基本統計・相関'!R34</f>
        <v>-0.3289752040796813</v>
      </c>
      <c r="G34" s="2">
        <f>'基本統計・相関'!S34</f>
        <v>-0.15626730880218298</v>
      </c>
      <c r="H34" s="2">
        <f>'基本統計・相関'!T34</f>
        <v>-0.0005018474159594888</v>
      </c>
      <c r="I34" s="2">
        <f>'基本統計・相関'!U34</f>
        <v>0.08948680211763849</v>
      </c>
      <c r="J34" s="2">
        <f>'基本統計・相関'!V34</f>
        <v>0.32530785042999266</v>
      </c>
      <c r="K34" s="2">
        <f>'基本統計・相関'!W34</f>
        <v>0.1378823814897403</v>
      </c>
      <c r="L34" s="2">
        <f>'基本統計・相関'!X34</f>
        <v>0.00507</v>
      </c>
      <c r="N34" s="19">
        <v>0.75</v>
      </c>
      <c r="O34" s="20" t="str">
        <f t="shared" si="13"/>
        <v>75%～80%</v>
      </c>
      <c r="P34" s="17">
        <f t="shared" si="0"/>
        <v>1</v>
      </c>
      <c r="Q34" s="17">
        <f t="shared" si="1"/>
        <v>1</v>
      </c>
      <c r="R34" s="17">
        <f t="shared" si="2"/>
        <v>1</v>
      </c>
      <c r="S34" s="17">
        <f t="shared" si="15"/>
        <v>1</v>
      </c>
      <c r="T34" s="17">
        <f t="shared" si="15"/>
        <v>0</v>
      </c>
      <c r="U34" s="17">
        <f t="shared" si="15"/>
        <v>1</v>
      </c>
      <c r="V34" s="17">
        <f t="shared" si="15"/>
        <v>2</v>
      </c>
      <c r="W34" s="17">
        <f t="shared" si="15"/>
        <v>0</v>
      </c>
      <c r="X34" s="17">
        <f t="shared" si="15"/>
        <v>0</v>
      </c>
      <c r="AY34" s="19">
        <v>0.75</v>
      </c>
      <c r="AZ34" s="20" t="str">
        <f t="shared" si="14"/>
        <v>75%～80%</v>
      </c>
      <c r="BA34" s="2">
        <f t="shared" si="5"/>
        <v>0.012539794794131698</v>
      </c>
      <c r="BB34" s="2">
        <f t="shared" si="16"/>
        <v>0.007948324030851328</v>
      </c>
      <c r="BC34" s="2">
        <f t="shared" si="17"/>
        <v>0.008161605552978957</v>
      </c>
      <c r="BD34" s="2">
        <f t="shared" si="18"/>
        <v>0.021828599515131608</v>
      </c>
      <c r="BE34" s="2">
        <f t="shared" si="19"/>
        <v>0.0006741882402565569</v>
      </c>
      <c r="BF34" s="2">
        <f t="shared" si="20"/>
        <v>0.00071763062678043</v>
      </c>
      <c r="BG34" s="2">
        <f t="shared" si="21"/>
        <v>4.474198789239381E-14</v>
      </c>
      <c r="BH34" s="18"/>
      <c r="BI34" s="18"/>
      <c r="CA34">
        <f t="shared" si="6"/>
        <v>1997</v>
      </c>
      <c r="CB34">
        <f t="shared" si="7"/>
        <v>7</v>
      </c>
      <c r="CC34" s="60">
        <f t="shared" si="8"/>
        <v>-1.5305452460066038</v>
      </c>
      <c r="CE34" s="61">
        <f t="shared" si="9"/>
        <v>1.4470672500425166</v>
      </c>
      <c r="CF34" s="20" t="str">
        <f t="shared" si="10"/>
        <v>1.45～1.56</v>
      </c>
      <c r="CG34" s="17">
        <f t="shared" si="11"/>
        <v>4</v>
      </c>
      <c r="CH34" s="61">
        <f t="shared" si="12"/>
        <v>0.01505931105275371</v>
      </c>
    </row>
    <row r="35" spans="1:86" ht="13.5">
      <c r="A35">
        <f>'基本統計・相関'!M35</f>
        <v>1997</v>
      </c>
      <c r="B35">
        <f>'基本統計・相関'!N35</f>
        <v>8</v>
      </c>
      <c r="C35" s="2">
        <f>'基本統計・相関'!O35</f>
        <v>-0.3063643719092989</v>
      </c>
      <c r="D35" s="2">
        <f>'基本統計・相関'!P35</f>
        <v>-0.40868093845589004</v>
      </c>
      <c r="E35" s="2">
        <f>'基本統計・相関'!Q35</f>
        <v>-0.633195412305528</v>
      </c>
      <c r="F35" s="2">
        <f>'基本統計・相関'!R35</f>
        <v>0.10955973621042814</v>
      </c>
      <c r="G35" s="2">
        <f>'基本統計・相関'!S35</f>
        <v>0.27289979384134666</v>
      </c>
      <c r="H35" s="2">
        <f>'基本統計・相関'!T35</f>
        <v>0.03375834780900422</v>
      </c>
      <c r="I35" s="2">
        <f>'基本統計・相関'!U35</f>
        <v>0.30721659207967567</v>
      </c>
      <c r="J35" s="2">
        <f>'基本統計・相関'!V35</f>
        <v>0.4237391364631806</v>
      </c>
      <c r="K35" s="2">
        <f>'基本統計・相関'!W35</f>
        <v>0.0800260360648859</v>
      </c>
      <c r="L35" s="2">
        <f>'基本統計・相関'!X35</f>
        <v>0.0046300000000000004</v>
      </c>
      <c r="N35" s="19">
        <v>0.8</v>
      </c>
      <c r="O35" s="20" t="str">
        <f t="shared" si="13"/>
        <v>80%～85%</v>
      </c>
      <c r="P35" s="17">
        <f t="shared" si="0"/>
        <v>0</v>
      </c>
      <c r="Q35" s="17">
        <f t="shared" si="1"/>
        <v>1</v>
      </c>
      <c r="R35" s="17">
        <f t="shared" si="2"/>
        <v>2</v>
      </c>
      <c r="S35" s="17">
        <f aca="true" t="shared" si="22" ref="S35:X45">COUNTIF(F$4:F$147,CONCATENATE("&lt;",$N36))-COUNTIF(F$4:F$147,CONCATENATE("&lt;",$N35))</f>
        <v>2</v>
      </c>
      <c r="T35" s="17">
        <f t="shared" si="22"/>
        <v>2</v>
      </c>
      <c r="U35" s="17">
        <f t="shared" si="22"/>
        <v>0</v>
      </c>
      <c r="V35" s="17">
        <f t="shared" si="22"/>
        <v>0</v>
      </c>
      <c r="W35" s="17">
        <f t="shared" si="22"/>
        <v>0</v>
      </c>
      <c r="X35" s="17">
        <f t="shared" si="22"/>
        <v>0</v>
      </c>
      <c r="AY35" s="19">
        <v>0.8</v>
      </c>
      <c r="AZ35" s="20" t="str">
        <f t="shared" si="14"/>
        <v>80%～85%</v>
      </c>
      <c r="BA35" s="2">
        <f t="shared" si="5"/>
        <v>0.010299572033558468</v>
      </c>
      <c r="BB35" s="2">
        <f t="shared" si="16"/>
        <v>0.00563781564977428</v>
      </c>
      <c r="BC35" s="2">
        <f t="shared" si="17"/>
        <v>0.005843373502439464</v>
      </c>
      <c r="BD35" s="2">
        <f t="shared" si="18"/>
        <v>0.020709888215664662</v>
      </c>
      <c r="BE35" s="2">
        <f t="shared" si="19"/>
        <v>0.0003390545503455522</v>
      </c>
      <c r="BF35" s="2">
        <f t="shared" si="20"/>
        <v>0.00036411373433298255</v>
      </c>
      <c r="BG35" s="2">
        <f t="shared" si="21"/>
        <v>0</v>
      </c>
      <c r="BH35" s="18"/>
      <c r="BI35" s="18"/>
      <c r="CA35">
        <f t="shared" si="6"/>
        <v>1997</v>
      </c>
      <c r="CB35">
        <f t="shared" si="7"/>
        <v>8</v>
      </c>
      <c r="CC35" s="60">
        <f t="shared" si="8"/>
        <v>-0.9114523637877724</v>
      </c>
      <c r="CE35" s="61">
        <f t="shared" si="9"/>
        <v>1.5642474523461638</v>
      </c>
      <c r="CF35" s="20" t="str">
        <f t="shared" si="10"/>
        <v>1.56～1.68</v>
      </c>
      <c r="CG35" s="17">
        <f t="shared" si="11"/>
        <v>1</v>
      </c>
      <c r="CH35" s="61">
        <f t="shared" si="12"/>
        <v>0.012539794794131698</v>
      </c>
    </row>
    <row r="36" spans="1:86" ht="13.5">
      <c r="A36">
        <f>'基本統計・相関'!M36</f>
        <v>1997</v>
      </c>
      <c r="B36">
        <f>'基本統計・相関'!N36</f>
        <v>9</v>
      </c>
      <c r="C36" s="2">
        <f>'基本統計・相関'!O36</f>
        <v>-0.47051250183547155</v>
      </c>
      <c r="D36" s="2">
        <f>'基本統計・相関'!P36</f>
        <v>-0.48685807518374746</v>
      </c>
      <c r="E36" s="2">
        <f>'基本統計・相関'!Q36</f>
        <v>-0.5388689907798045</v>
      </c>
      <c r="F36" s="2">
        <f>'基本統計・相関'!R36</f>
        <v>-0.018502707980381228</v>
      </c>
      <c r="G36" s="2">
        <f>'基本統計・相関'!S36</f>
        <v>0.10139571668257896</v>
      </c>
      <c r="H36" s="2">
        <f>'基本統計・相関'!T36</f>
        <v>-0.24686124933554354</v>
      </c>
      <c r="I36" s="2">
        <f>'基本統計・相関'!U36</f>
        <v>0.3099569198533565</v>
      </c>
      <c r="J36" s="2">
        <f>'基本統計・相関'!V36</f>
        <v>0.28885215455475266</v>
      </c>
      <c r="K36" s="2">
        <f>'基本統計・相関'!W36</f>
        <v>0.03720535152055415</v>
      </c>
      <c r="L36" s="2">
        <f>'基本統計・相関'!X36</f>
        <v>0.00479</v>
      </c>
      <c r="N36" s="19">
        <v>0.85</v>
      </c>
      <c r="O36" s="20" t="str">
        <f t="shared" si="13"/>
        <v>85%～90%</v>
      </c>
      <c r="P36" s="17">
        <f t="shared" si="0"/>
        <v>2</v>
      </c>
      <c r="Q36" s="17">
        <f t="shared" si="1"/>
        <v>1</v>
      </c>
      <c r="R36" s="17">
        <f t="shared" si="2"/>
        <v>0</v>
      </c>
      <c r="S36" s="17">
        <f t="shared" si="22"/>
        <v>2</v>
      </c>
      <c r="T36" s="17">
        <f t="shared" si="22"/>
        <v>1</v>
      </c>
      <c r="U36" s="17">
        <f t="shared" si="22"/>
        <v>4</v>
      </c>
      <c r="V36" s="17">
        <f t="shared" si="22"/>
        <v>1</v>
      </c>
      <c r="W36" s="17">
        <f t="shared" si="22"/>
        <v>1</v>
      </c>
      <c r="X36" s="17">
        <f t="shared" si="22"/>
        <v>0</v>
      </c>
      <c r="AY36" s="19">
        <v>0.85</v>
      </c>
      <c r="AZ36" s="20" t="str">
        <f t="shared" si="14"/>
        <v>85%～90%</v>
      </c>
      <c r="BA36" s="2">
        <f t="shared" si="5"/>
        <v>0.008344327695032017</v>
      </c>
      <c r="BB36" s="2">
        <f t="shared" si="16"/>
        <v>0.0038959838318051165</v>
      </c>
      <c r="BC36" s="2">
        <f t="shared" si="17"/>
        <v>0.004079415674042464</v>
      </c>
      <c r="BD36" s="2">
        <f t="shared" si="18"/>
        <v>0.01955118252386656</v>
      </c>
      <c r="BE36" s="2">
        <f t="shared" si="19"/>
        <v>0.00016290776716598732</v>
      </c>
      <c r="BF36" s="2">
        <f t="shared" si="20"/>
        <v>0.00017659952354343034</v>
      </c>
      <c r="BG36" s="2">
        <f t="shared" si="21"/>
        <v>0</v>
      </c>
      <c r="BH36" s="18"/>
      <c r="BI36" s="18"/>
      <c r="CA36">
        <f t="shared" si="6"/>
        <v>1997</v>
      </c>
      <c r="CB36">
        <f t="shared" si="7"/>
        <v>9</v>
      </c>
      <c r="CC36" s="60">
        <f t="shared" si="8"/>
        <v>-1.2961505852380577</v>
      </c>
      <c r="CE36" s="61">
        <f t="shared" si="9"/>
        <v>1.6814276546498113</v>
      </c>
      <c r="CF36" s="20" t="str">
        <f t="shared" si="10"/>
        <v>1.68～1.80</v>
      </c>
      <c r="CG36" s="17">
        <f t="shared" si="11"/>
        <v>0</v>
      </c>
      <c r="CH36" s="61">
        <f t="shared" si="12"/>
        <v>0.010299572033558468</v>
      </c>
    </row>
    <row r="37" spans="1:86" ht="13.5">
      <c r="A37">
        <f>'基本統計・相関'!M37</f>
        <v>1997</v>
      </c>
      <c r="B37">
        <f>'基本統計・相関'!N37</f>
        <v>10</v>
      </c>
      <c r="C37" s="2">
        <f>'基本統計・相関'!O37</f>
        <v>0.04184165346143276</v>
      </c>
      <c r="D37" s="2">
        <f>'基本統計・相関'!P37</f>
        <v>-0.02976094318048761</v>
      </c>
      <c r="E37" s="2">
        <f>'基本統計・相関'!Q37</f>
        <v>-0.10756236620639514</v>
      </c>
      <c r="F37" s="2">
        <f>'基本統計・相関'!R37</f>
        <v>0.2739716514133961</v>
      </c>
      <c r="G37" s="2">
        <f>'基本統計・相関'!S37</f>
        <v>0.31958628457530946</v>
      </c>
      <c r="H37" s="2">
        <f>'基本統計・相関'!T37</f>
        <v>0.06621661228417941</v>
      </c>
      <c r="I37" s="2">
        <f>'基本統計・相関'!U37</f>
        <v>0.2558601575682675</v>
      </c>
      <c r="J37" s="2">
        <f>'基本統計・相関'!V37</f>
        <v>0.01201759869707053</v>
      </c>
      <c r="K37" s="2">
        <f>'基本統計・相関'!W37</f>
        <v>-0.054000854008730115</v>
      </c>
      <c r="L37" s="2">
        <f>'基本統計・相関'!X37</f>
        <v>0.00449</v>
      </c>
      <c r="N37" s="19">
        <v>0.9</v>
      </c>
      <c r="O37" s="20" t="str">
        <f t="shared" si="13"/>
        <v>90%～95%</v>
      </c>
      <c r="P37" s="17">
        <f t="shared" si="0"/>
        <v>1</v>
      </c>
      <c r="Q37" s="17">
        <f t="shared" si="1"/>
        <v>1</v>
      </c>
      <c r="R37" s="17">
        <f t="shared" si="2"/>
        <v>1</v>
      </c>
      <c r="S37" s="17">
        <f t="shared" si="22"/>
        <v>0</v>
      </c>
      <c r="T37" s="17">
        <f t="shared" si="22"/>
        <v>0</v>
      </c>
      <c r="U37" s="17">
        <f t="shared" si="22"/>
        <v>2</v>
      </c>
      <c r="V37" s="17">
        <f t="shared" si="22"/>
        <v>0</v>
      </c>
      <c r="W37" s="17">
        <f t="shared" si="22"/>
        <v>0</v>
      </c>
      <c r="X37" s="17">
        <f t="shared" si="22"/>
        <v>0</v>
      </c>
      <c r="AY37" s="19">
        <v>0.9</v>
      </c>
      <c r="AZ37" s="20" t="str">
        <f t="shared" si="14"/>
        <v>90%～95%</v>
      </c>
      <c r="BA37" s="2">
        <f t="shared" si="5"/>
        <v>0.006668174297398188</v>
      </c>
      <c r="BB37" s="2">
        <f t="shared" si="16"/>
        <v>0.0026229762930003453</v>
      </c>
      <c r="BC37" s="2">
        <f t="shared" si="17"/>
        <v>0.002777016888851236</v>
      </c>
      <c r="BD37" s="2">
        <f t="shared" si="18"/>
        <v>0.018365878178913442</v>
      </c>
      <c r="BE37" s="2">
        <f t="shared" si="19"/>
        <v>7.478208520295127E-05</v>
      </c>
      <c r="BF37" s="2">
        <f t="shared" si="20"/>
        <v>8.187628566425076E-05</v>
      </c>
      <c r="BG37" s="2">
        <f t="shared" si="21"/>
        <v>0</v>
      </c>
      <c r="BH37" s="18"/>
      <c r="BI37" s="18"/>
      <c r="CA37">
        <f t="shared" si="6"/>
        <v>1997</v>
      </c>
      <c r="CB37">
        <f t="shared" si="7"/>
        <v>10</v>
      </c>
      <c r="CC37" s="60">
        <f t="shared" si="8"/>
        <v>-0.09539531386194776</v>
      </c>
      <c r="CE37" s="61">
        <f t="shared" si="9"/>
        <v>1.7986078569534583</v>
      </c>
      <c r="CF37" s="20" t="str">
        <f t="shared" si="10"/>
        <v>1.80～1.92</v>
      </c>
      <c r="CG37" s="17">
        <f t="shared" si="11"/>
        <v>2</v>
      </c>
      <c r="CH37" s="61">
        <f t="shared" si="12"/>
        <v>0.008344327695032017</v>
      </c>
    </row>
    <row r="38" spans="1:86" ht="13.5">
      <c r="A38">
        <f>'基本統計・相関'!M38</f>
        <v>1997</v>
      </c>
      <c r="B38">
        <f>'基本統計・相関'!N38</f>
        <v>11</v>
      </c>
      <c r="C38" s="2">
        <f>'基本統計・相関'!O38</f>
        <v>0.04781843446949274</v>
      </c>
      <c r="D38" s="2">
        <f>'基本統計・相関'!P38</f>
        <v>0.06620413045437834</v>
      </c>
      <c r="E38" s="2">
        <f>'基本統計・相関'!Q38</f>
        <v>0.44557318484534814</v>
      </c>
      <c r="F38" s="2">
        <f>'基本統計・相関'!R38</f>
        <v>0.423876911005199</v>
      </c>
      <c r="G38" s="2">
        <f>'基本統計・相関'!S38</f>
        <v>0.45520428456825424</v>
      </c>
      <c r="H38" s="2">
        <f>'基本統計・相関'!T38</f>
        <v>0.4973266459378176</v>
      </c>
      <c r="I38" s="2">
        <f>'基本統計・相関'!U38</f>
        <v>-0.029129519223147216</v>
      </c>
      <c r="J38" s="2">
        <f>'基本統計・相関'!V38</f>
        <v>-0.14144098084990586</v>
      </c>
      <c r="K38" s="2">
        <f>'基本統計・相関'!W38</f>
        <v>-0.014676406139365827</v>
      </c>
      <c r="L38" s="2">
        <f>'基本統計・相関'!X38</f>
        <v>0.0042699999999999995</v>
      </c>
      <c r="N38" s="19">
        <v>0.95</v>
      </c>
      <c r="O38" s="20" t="str">
        <f t="shared" si="13"/>
        <v>95%～100%</v>
      </c>
      <c r="P38" s="17">
        <f t="shared" si="0"/>
        <v>1</v>
      </c>
      <c r="Q38" s="17">
        <f t="shared" si="1"/>
        <v>2</v>
      </c>
      <c r="R38" s="17">
        <f t="shared" si="2"/>
        <v>0</v>
      </c>
      <c r="S38" s="17">
        <f t="shared" si="22"/>
        <v>0</v>
      </c>
      <c r="T38" s="17">
        <f t="shared" si="22"/>
        <v>0</v>
      </c>
      <c r="U38" s="17">
        <f t="shared" si="22"/>
        <v>2</v>
      </c>
      <c r="V38" s="17">
        <f t="shared" si="22"/>
        <v>0</v>
      </c>
      <c r="W38" s="17">
        <f t="shared" si="22"/>
        <v>0</v>
      </c>
      <c r="X38" s="17">
        <f t="shared" si="22"/>
        <v>0</v>
      </c>
      <c r="AY38" s="19">
        <v>0.95</v>
      </c>
      <c r="AZ38" s="20" t="str">
        <f t="shared" si="14"/>
        <v>95%～100%</v>
      </c>
      <c r="BA38" s="2">
        <f t="shared" si="5"/>
        <v>0.005256128247092984</v>
      </c>
      <c r="BB38" s="2">
        <f t="shared" si="16"/>
        <v>0.0017204517761373328</v>
      </c>
      <c r="BC38" s="2">
        <f t="shared" si="17"/>
        <v>0.0018433394044505835</v>
      </c>
      <c r="BD38" s="2">
        <f t="shared" si="18"/>
        <v>0.01716697450314053</v>
      </c>
      <c r="BE38" s="2">
        <f t="shared" si="19"/>
        <v>3.279719166826567E-05</v>
      </c>
      <c r="BF38" s="2">
        <f t="shared" si="20"/>
        <v>3.628629524898841E-05</v>
      </c>
      <c r="BG38" s="2">
        <f t="shared" si="21"/>
        <v>0</v>
      </c>
      <c r="BH38" s="18"/>
      <c r="BI38" s="18"/>
      <c r="CA38">
        <f t="shared" si="6"/>
        <v>1997</v>
      </c>
      <c r="CB38">
        <f t="shared" si="7"/>
        <v>11</v>
      </c>
      <c r="CC38" s="60">
        <f t="shared" si="8"/>
        <v>-0.08138810570896646</v>
      </c>
      <c r="CE38" s="61">
        <f t="shared" si="9"/>
        <v>1.9157880592571055</v>
      </c>
      <c r="CF38" s="20" t="str">
        <f t="shared" si="10"/>
        <v>1.92～2.03</v>
      </c>
      <c r="CG38" s="17">
        <f t="shared" si="11"/>
        <v>1</v>
      </c>
      <c r="CH38" s="61">
        <f t="shared" si="12"/>
        <v>0.006668174297398188</v>
      </c>
    </row>
    <row r="39" spans="1:86" ht="13.5">
      <c r="A39">
        <f>'基本統計・相関'!M39</f>
        <v>1997</v>
      </c>
      <c r="B39">
        <f>'基本統計・相関'!N39</f>
        <v>12</v>
      </c>
      <c r="C39" s="2">
        <f>'基本統計・相関'!O39</f>
        <v>0.376319570647905</v>
      </c>
      <c r="D39" s="2">
        <f>'基本統計・相関'!P39</f>
        <v>0.2876718143188939</v>
      </c>
      <c r="E39" s="2">
        <f>'基本統計・相関'!Q39</f>
        <v>0.30238970612313354</v>
      </c>
      <c r="F39" s="2">
        <f>'基本統計・相関'!R39</f>
        <v>0.5331040145431991</v>
      </c>
      <c r="G39" s="2">
        <f>'基本統計・相関'!S39</f>
        <v>0.661404494942698</v>
      </c>
      <c r="H39" s="2">
        <f>'基本統計・相関'!T39</f>
        <v>0.8672482862656217</v>
      </c>
      <c r="I39" s="2">
        <f>'基本統計・相関'!U39</f>
        <v>0.11119183771075858</v>
      </c>
      <c r="J39" s="2">
        <f>'基本統計・相関'!V39</f>
        <v>-0.015244151693014185</v>
      </c>
      <c r="K39" s="2">
        <f>'基本統計・相関'!W39</f>
        <v>0.011761848393542662</v>
      </c>
      <c r="L39" s="2">
        <f>'基本統計・相関'!X39</f>
        <v>0.00617</v>
      </c>
      <c r="N39" s="19">
        <v>1</v>
      </c>
      <c r="O39" s="20" t="str">
        <f t="shared" si="13"/>
        <v>100%～105%</v>
      </c>
      <c r="P39" s="17">
        <f t="shared" si="0"/>
        <v>0</v>
      </c>
      <c r="Q39" s="17">
        <f t="shared" si="1"/>
        <v>1</v>
      </c>
      <c r="R39" s="17">
        <f t="shared" si="2"/>
        <v>0</v>
      </c>
      <c r="S39" s="17">
        <f t="shared" si="22"/>
        <v>0</v>
      </c>
      <c r="T39" s="17">
        <f t="shared" si="22"/>
        <v>1</v>
      </c>
      <c r="U39" s="17">
        <f t="shared" si="22"/>
        <v>1</v>
      </c>
      <c r="V39" s="17">
        <f t="shared" si="22"/>
        <v>0</v>
      </c>
      <c r="W39" s="17">
        <f t="shared" si="22"/>
        <v>0</v>
      </c>
      <c r="X39" s="17">
        <f t="shared" si="22"/>
        <v>0</v>
      </c>
      <c r="AY39" s="19">
        <v>1</v>
      </c>
      <c r="AZ39" s="20" t="str">
        <f t="shared" si="14"/>
        <v>100%～105%</v>
      </c>
      <c r="BA39" s="2">
        <f t="shared" si="5"/>
        <v>0.004086658797286424</v>
      </c>
      <c r="BB39" s="2">
        <f t="shared" si="16"/>
        <v>0.0010994146880556332</v>
      </c>
      <c r="BC39" s="2">
        <f t="shared" si="17"/>
        <v>0.0011931039801651444</v>
      </c>
      <c r="BD39" s="2">
        <f t="shared" si="18"/>
        <v>0.015966849015372597</v>
      </c>
      <c r="BE39" s="2">
        <f t="shared" si="19"/>
        <v>1.3742279634909593E-05</v>
      </c>
      <c r="BF39" s="2">
        <f t="shared" si="20"/>
        <v>1.5372438378014053E-05</v>
      </c>
      <c r="BG39" s="2">
        <f t="shared" si="21"/>
        <v>0</v>
      </c>
      <c r="BH39" s="18"/>
      <c r="BI39" s="18"/>
      <c r="CA39">
        <f t="shared" si="6"/>
        <v>1997</v>
      </c>
      <c r="CB39">
        <f t="shared" si="7"/>
        <v>12</v>
      </c>
      <c r="CC39" s="60">
        <f t="shared" si="8"/>
        <v>0.6884884861783194</v>
      </c>
      <c r="CE39" s="61">
        <f t="shared" si="9"/>
        <v>2.0329682615607525</v>
      </c>
      <c r="CF39" s="20" t="str">
        <f t="shared" si="10"/>
        <v>2.03～2.15</v>
      </c>
      <c r="CG39" s="17">
        <f t="shared" si="11"/>
        <v>1</v>
      </c>
      <c r="CH39" s="61">
        <f t="shared" si="12"/>
        <v>0.005256128247092984</v>
      </c>
    </row>
    <row r="40" spans="1:86" ht="13.5">
      <c r="A40">
        <f>'基本統計・相関'!M40</f>
        <v>1998</v>
      </c>
      <c r="B40">
        <f>'基本統計・相関'!N40</f>
        <v>1</v>
      </c>
      <c r="C40" s="2">
        <f>'基本統計・相関'!O40</f>
        <v>-0.21715140593125792</v>
      </c>
      <c r="D40" s="2">
        <f>'基本統計・相関'!P40</f>
        <v>-0.13329392249251826</v>
      </c>
      <c r="E40" s="2">
        <f>'基本統計・相関'!Q40</f>
        <v>-0.2845445224830009</v>
      </c>
      <c r="F40" s="2">
        <f>'基本統計・相関'!R40</f>
        <v>0.7267192803209888</v>
      </c>
      <c r="G40" s="2">
        <f>'基本統計・相関'!S40</f>
        <v>0.6543522409145144</v>
      </c>
      <c r="H40" s="2">
        <f>'基本統計・相関'!T40</f>
        <v>0.772209670484088</v>
      </c>
      <c r="I40" s="2">
        <f>'基本統計・相関'!U40</f>
        <v>0.15286431389905064</v>
      </c>
      <c r="J40" s="2">
        <f>'基本統計・相関'!V40</f>
        <v>0.2511018028411407</v>
      </c>
      <c r="K40" s="2">
        <f>'基本統計・相関'!W40</f>
        <v>0.0815755383119896</v>
      </c>
      <c r="L40" s="2">
        <f>'基本統計・相関'!X40</f>
        <v>0.005540000000000001</v>
      </c>
      <c r="N40" s="19">
        <v>1.05</v>
      </c>
      <c r="O40" s="20" t="str">
        <f t="shared" si="13"/>
        <v>105%～110%</v>
      </c>
      <c r="P40" s="17">
        <f t="shared" si="0"/>
        <v>1</v>
      </c>
      <c r="Q40" s="17">
        <f t="shared" si="1"/>
        <v>3</v>
      </c>
      <c r="R40" s="17">
        <f t="shared" si="2"/>
        <v>0</v>
      </c>
      <c r="S40" s="17">
        <f t="shared" si="22"/>
        <v>0</v>
      </c>
      <c r="T40" s="17">
        <f t="shared" si="22"/>
        <v>0</v>
      </c>
      <c r="U40" s="17">
        <f t="shared" si="22"/>
        <v>0</v>
      </c>
      <c r="V40" s="17">
        <f t="shared" si="22"/>
        <v>0</v>
      </c>
      <c r="W40" s="17">
        <f t="shared" si="22"/>
        <v>0</v>
      </c>
      <c r="X40" s="17">
        <f t="shared" si="22"/>
        <v>0</v>
      </c>
      <c r="AY40" s="19">
        <v>1.05</v>
      </c>
      <c r="AZ40" s="20" t="str">
        <f t="shared" si="14"/>
        <v>105%～110%</v>
      </c>
      <c r="BA40" s="2">
        <f t="shared" si="5"/>
        <v>0.0031341098805571788</v>
      </c>
      <c r="BB40" s="2">
        <f t="shared" si="16"/>
        <v>0.0006844652898816417</v>
      </c>
      <c r="BC40" s="2">
        <f t="shared" si="17"/>
        <v>0.0007530043041130696</v>
      </c>
      <c r="BD40" s="2">
        <f t="shared" si="18"/>
        <v>0.014777061085732068</v>
      </c>
      <c r="BE40" s="2">
        <f t="shared" si="19"/>
        <v>5.501278771857798E-06</v>
      </c>
      <c r="BF40" s="2">
        <f t="shared" si="20"/>
        <v>6.225270881787814E-06</v>
      </c>
      <c r="BG40" s="2">
        <f t="shared" si="21"/>
        <v>0</v>
      </c>
      <c r="BH40" s="18"/>
      <c r="BI40" s="18"/>
      <c r="CA40">
        <f t="shared" si="6"/>
        <v>1998</v>
      </c>
      <c r="CB40">
        <f t="shared" si="7"/>
        <v>1</v>
      </c>
      <c r="CC40" s="60">
        <f t="shared" si="8"/>
        <v>-0.7023724957594678</v>
      </c>
      <c r="CE40" s="61">
        <f t="shared" si="9"/>
        <v>2.1501484638643995</v>
      </c>
      <c r="CF40" s="20" t="str">
        <f t="shared" si="10"/>
        <v>2.15～2.27</v>
      </c>
      <c r="CG40" s="17">
        <f t="shared" si="11"/>
        <v>0</v>
      </c>
      <c r="CH40" s="61">
        <f t="shared" si="12"/>
        <v>0.004086658797286424</v>
      </c>
    </row>
    <row r="41" spans="1:86" ht="13.5">
      <c r="A41">
        <f>'基本統計・相関'!M41</f>
        <v>1998</v>
      </c>
      <c r="B41">
        <f>'基本統計・相関'!N41</f>
        <v>2</v>
      </c>
      <c r="C41" s="2">
        <f>'基本統計・相関'!O41</f>
        <v>-0.2486303938664851</v>
      </c>
      <c r="D41" s="2">
        <f>'基本統計・相関'!P41</f>
        <v>-0.15082586156780542</v>
      </c>
      <c r="E41" s="2">
        <f>'基本統計・相関'!Q41</f>
        <v>-0.23171918408473413</v>
      </c>
      <c r="F41" s="2">
        <f>'基本統計・相関'!R41</f>
        <v>0.1764016657902132</v>
      </c>
      <c r="G41" s="2">
        <f>'基本統計・相関'!S41</f>
        <v>0.16774349229228425</v>
      </c>
      <c r="H41" s="2">
        <f>'基本統計・相関'!T41</f>
        <v>0.019021407444071547</v>
      </c>
      <c r="I41" s="2">
        <f>'基本統計・相関'!U41</f>
        <v>0.43607017794114533</v>
      </c>
      <c r="J41" s="2">
        <f>'基本統計・相関'!V41</f>
        <v>0.524689384892205</v>
      </c>
      <c r="K41" s="2">
        <f>'基本統計・相関'!W41</f>
        <v>0.12893201054830872</v>
      </c>
      <c r="L41" s="2">
        <f>'基本統計・相関'!X41</f>
        <v>0.00642</v>
      </c>
      <c r="N41" s="19">
        <v>1.1</v>
      </c>
      <c r="O41" s="20" t="str">
        <f t="shared" si="13"/>
        <v>110%～115%</v>
      </c>
      <c r="P41" s="17">
        <f t="shared" si="0"/>
        <v>0</v>
      </c>
      <c r="Q41" s="17">
        <f t="shared" si="1"/>
        <v>1</v>
      </c>
      <c r="R41" s="17">
        <f t="shared" si="2"/>
        <v>0</v>
      </c>
      <c r="S41" s="17">
        <f t="shared" si="22"/>
        <v>1</v>
      </c>
      <c r="T41" s="17">
        <f t="shared" si="22"/>
        <v>1</v>
      </c>
      <c r="U41" s="17">
        <f t="shared" si="22"/>
        <v>1</v>
      </c>
      <c r="V41" s="17">
        <f t="shared" si="22"/>
        <v>0</v>
      </c>
      <c r="W41" s="17">
        <f t="shared" si="22"/>
        <v>0</v>
      </c>
      <c r="X41" s="17">
        <f t="shared" si="22"/>
        <v>0</v>
      </c>
      <c r="AY41" s="19">
        <v>1.1</v>
      </c>
      <c r="AZ41" s="20" t="str">
        <f t="shared" si="14"/>
        <v>110%～115%</v>
      </c>
      <c r="BA41" s="2">
        <f t="shared" si="5"/>
        <v>0.0023708466770425707</v>
      </c>
      <c r="BB41" s="2">
        <f t="shared" si="16"/>
        <v>0.0004151568018025964</v>
      </c>
      <c r="BC41" s="2">
        <f t="shared" si="17"/>
        <v>0.00046340719533877195</v>
      </c>
      <c r="BD41" s="2">
        <f t="shared" si="18"/>
        <v>0.01360818836776767</v>
      </c>
      <c r="BE41" s="2">
        <f t="shared" si="19"/>
        <v>2.1040253324056124E-06</v>
      </c>
      <c r="BF41" s="2">
        <f t="shared" si="20"/>
        <v>2.4098432734875885E-06</v>
      </c>
      <c r="BG41" s="2">
        <f t="shared" si="21"/>
        <v>0</v>
      </c>
      <c r="BH41" s="18"/>
      <c r="BI41" s="18"/>
      <c r="CA41">
        <f t="shared" si="6"/>
        <v>1998</v>
      </c>
      <c r="CB41">
        <f t="shared" si="7"/>
        <v>2</v>
      </c>
      <c r="CC41" s="60">
        <f t="shared" si="8"/>
        <v>-0.7761467792507476</v>
      </c>
      <c r="CE41" s="61">
        <f t="shared" si="9"/>
        <v>2.267328666168047</v>
      </c>
      <c r="CF41" s="20" t="str">
        <f t="shared" si="10"/>
        <v>2.27～2.38</v>
      </c>
      <c r="CG41" s="17">
        <f t="shared" si="11"/>
        <v>1</v>
      </c>
      <c r="CH41" s="61">
        <f t="shared" si="12"/>
        <v>0.0031341098805571788</v>
      </c>
    </row>
    <row r="42" spans="1:86" ht="13.5">
      <c r="A42">
        <f>'基本統計・相関'!M42</f>
        <v>1998</v>
      </c>
      <c r="B42">
        <f>'基本統計・相関'!N42</f>
        <v>3</v>
      </c>
      <c r="C42" s="2">
        <f>'基本統計・相関'!O42</f>
        <v>-0.1582961539041675</v>
      </c>
      <c r="D42" s="2">
        <f>'基本統計・相関'!P42</f>
        <v>-0.06641031842151457</v>
      </c>
      <c r="E42" s="2">
        <f>'基本統計・相関'!Q42</f>
        <v>-0.14792144184248457</v>
      </c>
      <c r="F42" s="2">
        <f>'基本統計・相関'!R42</f>
        <v>0.07100375680197923</v>
      </c>
      <c r="G42" s="2">
        <f>'基本統計・相関'!S42</f>
        <v>0.12169519563141407</v>
      </c>
      <c r="H42" s="2">
        <f>'基本統計・相関'!T42</f>
        <v>0.13503849146688096</v>
      </c>
      <c r="I42" s="2">
        <f>'基本統計・相関'!U42</f>
        <v>0.21170952276191013</v>
      </c>
      <c r="J42" s="2">
        <f>'基本統計・相関'!V42</f>
        <v>0.2867672235645</v>
      </c>
      <c r="K42" s="2">
        <f>'基本統計・相関'!W42</f>
        <v>0.07970875424819002</v>
      </c>
      <c r="L42" s="2">
        <f>'基本統計・相関'!X42</f>
        <v>0.00597</v>
      </c>
      <c r="N42" s="19">
        <v>1.15</v>
      </c>
      <c r="O42" s="20" t="str">
        <f t="shared" si="13"/>
        <v>115%～120%</v>
      </c>
      <c r="P42" s="17">
        <f t="shared" si="0"/>
        <v>0</v>
      </c>
      <c r="Q42" s="17">
        <f t="shared" si="1"/>
        <v>0</v>
      </c>
      <c r="R42" s="17">
        <f t="shared" si="2"/>
        <v>1</v>
      </c>
      <c r="S42" s="17">
        <f t="shared" si="22"/>
        <v>0</v>
      </c>
      <c r="T42" s="17">
        <f t="shared" si="22"/>
        <v>1</v>
      </c>
      <c r="U42" s="17">
        <f t="shared" si="22"/>
        <v>1</v>
      </c>
      <c r="V42" s="17">
        <f t="shared" si="22"/>
        <v>0</v>
      </c>
      <c r="W42" s="17">
        <f t="shared" si="22"/>
        <v>0</v>
      </c>
      <c r="X42" s="17">
        <f t="shared" si="22"/>
        <v>0</v>
      </c>
      <c r="AY42" s="19">
        <v>1.15</v>
      </c>
      <c r="AZ42" s="20" t="str">
        <f t="shared" si="14"/>
        <v>115%～120%</v>
      </c>
      <c r="BA42" s="2">
        <f>NORMDIST($AY43,BA$50,BA$51,TRUE)-NORMDIST($AY42,BA$50,BA$51,TRUE)</f>
        <v>0.0017690337879158191</v>
      </c>
      <c r="BB42" s="2">
        <f t="shared" si="16"/>
        <v>0.0002453260622095055</v>
      </c>
      <c r="BC42" s="2">
        <f t="shared" si="17"/>
        <v>0.00027808285226349483</v>
      </c>
      <c r="BD42" s="2">
        <f t="shared" si="18"/>
        <v>0.012469698398227758</v>
      </c>
      <c r="BE42" s="2">
        <f t="shared" si="19"/>
        <v>7.688125192029105E-07</v>
      </c>
      <c r="BF42" s="2">
        <f t="shared" si="20"/>
        <v>8.917315261758318E-07</v>
      </c>
      <c r="BG42" s="2">
        <f t="shared" si="21"/>
        <v>0</v>
      </c>
      <c r="BH42" s="18"/>
      <c r="BI42" s="18"/>
      <c r="CA42">
        <f t="shared" si="6"/>
        <v>1998</v>
      </c>
      <c r="CB42">
        <f t="shared" si="7"/>
        <v>3</v>
      </c>
      <c r="CC42" s="60">
        <f t="shared" si="8"/>
        <v>-0.5644390889761359</v>
      </c>
      <c r="CE42" s="61">
        <f t="shared" si="9"/>
        <v>2.3845088684716944</v>
      </c>
      <c r="CF42" s="20" t="str">
        <f t="shared" si="10"/>
        <v>2.38～2.50</v>
      </c>
      <c r="CG42" s="17">
        <f t="shared" si="11"/>
        <v>0</v>
      </c>
      <c r="CH42" s="61">
        <f t="shared" si="12"/>
        <v>0.0023708466770425707</v>
      </c>
    </row>
    <row r="43" spans="1:86" ht="13.5">
      <c r="A43">
        <f>'基本統計・相関'!M43</f>
        <v>1998</v>
      </c>
      <c r="B43">
        <f>'基本統計・相関'!N43</f>
        <v>4</v>
      </c>
      <c r="C43" s="2">
        <f>'基本統計・相関'!O43</f>
        <v>0.2024289083941575</v>
      </c>
      <c r="D43" s="2">
        <f>'基本統計・相関'!P43</f>
        <v>0.1340052375945504</v>
      </c>
      <c r="E43" s="2">
        <f>'基本統計・相関'!Q43</f>
        <v>0.07717192733053335</v>
      </c>
      <c r="F43" s="2">
        <f>'基本統計・相関'!R43</f>
        <v>-0.07713851555055784</v>
      </c>
      <c r="G43" s="2">
        <f>'基本統計・相関'!S43</f>
        <v>0.03248186475911119</v>
      </c>
      <c r="H43" s="2">
        <f>'基本統計・相関'!T43</f>
        <v>0.008547877789464975</v>
      </c>
      <c r="I43" s="2">
        <f>'基本統計・相関'!U43</f>
        <v>0.41018846074509674</v>
      </c>
      <c r="J43" s="2">
        <f>'基本統計・相関'!V43</f>
        <v>0.4556605366389792</v>
      </c>
      <c r="K43" s="2">
        <f>'基本統計・相関'!W43</f>
        <v>0.06805861528464341</v>
      </c>
      <c r="L43" s="2">
        <f>'基本統計・相関'!X43</f>
        <v>0.005370000000000001</v>
      </c>
      <c r="N43" s="19">
        <v>1.2</v>
      </c>
      <c r="O43" s="20" t="str">
        <f t="shared" si="13"/>
        <v>120%～125%</v>
      </c>
      <c r="P43" s="17">
        <f t="shared" si="0"/>
        <v>2</v>
      </c>
      <c r="Q43" s="17">
        <f t="shared" si="1"/>
        <v>0</v>
      </c>
      <c r="R43" s="17">
        <f t="shared" si="2"/>
        <v>0</v>
      </c>
      <c r="S43" s="17">
        <f t="shared" si="22"/>
        <v>0</v>
      </c>
      <c r="T43" s="17">
        <f t="shared" si="22"/>
        <v>0</v>
      </c>
      <c r="U43" s="17">
        <f t="shared" si="22"/>
        <v>0</v>
      </c>
      <c r="V43" s="17">
        <f t="shared" si="22"/>
        <v>0</v>
      </c>
      <c r="W43" s="17">
        <f t="shared" si="22"/>
        <v>0</v>
      </c>
      <c r="X43" s="17">
        <f t="shared" si="22"/>
        <v>0</v>
      </c>
      <c r="AY43" s="19">
        <v>1.2</v>
      </c>
      <c r="AZ43" s="20" t="str">
        <f t="shared" si="14"/>
        <v>120%～125%</v>
      </c>
      <c r="BA43" s="2">
        <f t="shared" si="5"/>
        <v>0.0013020036220846576</v>
      </c>
      <c r="BB43" s="2">
        <f t="shared" si="16"/>
        <v>0.00014123618785977232</v>
      </c>
      <c r="BC43" s="2">
        <f t="shared" si="17"/>
        <v>0.00016271655423516496</v>
      </c>
      <c r="BD43" s="2">
        <f t="shared" si="18"/>
        <v>0.011369856412058565</v>
      </c>
      <c r="BE43" s="2">
        <f t="shared" si="19"/>
        <v>2.6839353362007046E-07</v>
      </c>
      <c r="BF43" s="2">
        <f t="shared" si="20"/>
        <v>3.1542371470294484E-07</v>
      </c>
      <c r="BG43" s="2">
        <f t="shared" si="21"/>
        <v>0</v>
      </c>
      <c r="BH43" s="18"/>
      <c r="BI43" s="18"/>
      <c r="CA43">
        <f t="shared" si="6"/>
        <v>1998</v>
      </c>
      <c r="CB43">
        <f t="shared" si="7"/>
        <v>4</v>
      </c>
      <c r="CC43" s="60">
        <f t="shared" si="8"/>
        <v>0.28095762654613315</v>
      </c>
      <c r="CE43" s="61">
        <f t="shared" si="9"/>
        <v>2.501689070775341</v>
      </c>
      <c r="CF43" s="20" t="str">
        <f t="shared" si="10"/>
        <v>2.50～2.62</v>
      </c>
      <c r="CG43" s="17">
        <f t="shared" si="11"/>
        <v>0</v>
      </c>
      <c r="CH43" s="61">
        <f t="shared" si="12"/>
        <v>0.0017690337879158191</v>
      </c>
    </row>
    <row r="44" spans="1:86" ht="13.5">
      <c r="A44">
        <f>'基本統計・相関'!M44</f>
        <v>1998</v>
      </c>
      <c r="B44">
        <f>'基本統計・相関'!N44</f>
        <v>5</v>
      </c>
      <c r="C44" s="2">
        <f>'基本統計・相関'!O44</f>
        <v>-0.3431203547891587</v>
      </c>
      <c r="D44" s="2">
        <f>'基本統計・相関'!P44</f>
        <v>-0.3266663643403812</v>
      </c>
      <c r="E44" s="2">
        <f>'基本統計・相関'!Q44</f>
        <v>-0.3201448756810431</v>
      </c>
      <c r="F44" s="2">
        <f>'基本統計・相関'!R44</f>
        <v>-0.4851024375818014</v>
      </c>
      <c r="G44" s="2">
        <f>'基本統計・相関'!S44</f>
        <v>-0.40687862736107083</v>
      </c>
      <c r="H44" s="2">
        <f>'基本統計・相関'!T44</f>
        <v>-0.49543236903606724</v>
      </c>
      <c r="I44" s="2">
        <f>'基本統計・相関'!U44</f>
        <v>0.08321573262080006</v>
      </c>
      <c r="J44" s="2">
        <f>'基本統計・相関'!V44</f>
        <v>0.14508110495824766</v>
      </c>
      <c r="K44" s="2">
        <f>'基本統計・相関'!W44</f>
        <v>0.05748231990242991</v>
      </c>
      <c r="L44" s="2">
        <f>'基本統計・相関'!X44</f>
        <v>0.00496</v>
      </c>
      <c r="N44" s="19">
        <v>1.25</v>
      </c>
      <c r="O44" s="20" t="str">
        <f t="shared" si="13"/>
        <v>125%～130%</v>
      </c>
      <c r="P44" s="17">
        <f t="shared" si="0"/>
        <v>1</v>
      </c>
      <c r="Q44" s="17">
        <f t="shared" si="1"/>
        <v>0</v>
      </c>
      <c r="R44" s="17">
        <f t="shared" si="2"/>
        <v>0</v>
      </c>
      <c r="S44" s="17">
        <f t="shared" si="22"/>
        <v>0</v>
      </c>
      <c r="T44" s="17">
        <f t="shared" si="22"/>
        <v>0</v>
      </c>
      <c r="U44" s="17">
        <f t="shared" si="22"/>
        <v>0</v>
      </c>
      <c r="V44" s="17">
        <f t="shared" si="22"/>
        <v>0</v>
      </c>
      <c r="W44" s="17">
        <f t="shared" si="22"/>
        <v>0</v>
      </c>
      <c r="X44" s="17">
        <f t="shared" si="22"/>
        <v>0</v>
      </c>
      <c r="AY44" s="19">
        <v>1.25</v>
      </c>
      <c r="AZ44" s="20" t="str">
        <f t="shared" si="14"/>
        <v>125%～130%</v>
      </c>
      <c r="BA44" s="2">
        <f t="shared" si="5"/>
        <v>0.0009452172957166161</v>
      </c>
      <c r="BB44" s="2">
        <f t="shared" si="16"/>
        <v>7.921711462466341E-05</v>
      </c>
      <c r="BC44" s="2">
        <f t="shared" si="17"/>
        <v>9.284004255727396E-05</v>
      </c>
      <c r="BD44" s="2">
        <f t="shared" si="18"/>
        <v>0.010315669137433203</v>
      </c>
      <c r="BE44" s="2">
        <f t="shared" si="19"/>
        <v>8.951679630886389E-08</v>
      </c>
      <c r="BF44" s="2">
        <f t="shared" si="20"/>
        <v>1.0665174765556173E-07</v>
      </c>
      <c r="BG44" s="2">
        <f t="shared" si="21"/>
        <v>0</v>
      </c>
      <c r="BH44" s="18"/>
      <c r="BI44" s="18"/>
      <c r="CA44">
        <f t="shared" si="6"/>
        <v>1998</v>
      </c>
      <c r="CB44">
        <f t="shared" si="7"/>
        <v>5</v>
      </c>
      <c r="CC44" s="60">
        <f t="shared" si="8"/>
        <v>-0.9975938339823996</v>
      </c>
      <c r="CE44" s="61">
        <f t="shared" si="9"/>
        <v>2.6188692730789884</v>
      </c>
      <c r="CF44" s="20" t="str">
        <f t="shared" si="10"/>
        <v>2.62～2.74</v>
      </c>
      <c r="CG44" s="17">
        <f t="shared" si="11"/>
        <v>2</v>
      </c>
      <c r="CH44" s="61">
        <f t="shared" si="12"/>
        <v>0.0013020036220846576</v>
      </c>
    </row>
    <row r="45" spans="1:86" ht="13.5">
      <c r="A45">
        <f>'基本統計・相関'!M45</f>
        <v>1998</v>
      </c>
      <c r="B45">
        <f>'基本統計・相関'!N45</f>
        <v>6</v>
      </c>
      <c r="C45" s="2">
        <f>'基本統計・相関'!O45</f>
        <v>-0.48560811612052834</v>
      </c>
      <c r="D45" s="2">
        <f>'基本統計・相関'!P45</f>
        <v>-0.482477434601557</v>
      </c>
      <c r="E45" s="2">
        <f>'基本統計・相関'!Q45</f>
        <v>-0.4022978730943524</v>
      </c>
      <c r="F45" s="2">
        <f>'基本統計・相関'!R45</f>
        <v>-0.4109386680142696</v>
      </c>
      <c r="G45" s="2">
        <f>'基本統計・相関'!S45</f>
        <v>-0.3527176028487182</v>
      </c>
      <c r="H45" s="2">
        <f>'基本統計・相関'!T45</f>
        <v>-0.3613086366620931</v>
      </c>
      <c r="I45" s="2">
        <f>'基本統計・相関'!U45</f>
        <v>-0.11552860320560121</v>
      </c>
      <c r="J45" s="2">
        <f>'基本統計・相関'!V45</f>
        <v>0.1796541467522097</v>
      </c>
      <c r="K45" s="2">
        <f>'基本統計・相関'!W45</f>
        <v>0.19901592750487018</v>
      </c>
      <c r="L45" s="2">
        <f>'基本統計・相関'!X45</f>
        <v>0.00501</v>
      </c>
      <c r="N45" s="19">
        <v>1.3</v>
      </c>
      <c r="O45" s="20" t="str">
        <f t="shared" si="13"/>
        <v>130%～135%</v>
      </c>
      <c r="P45" s="17">
        <f t="shared" si="0"/>
        <v>1</v>
      </c>
      <c r="Q45" s="17">
        <f t="shared" si="1"/>
        <v>0</v>
      </c>
      <c r="R45" s="17">
        <f t="shared" si="2"/>
        <v>0</v>
      </c>
      <c r="S45" s="17">
        <f t="shared" si="22"/>
        <v>0</v>
      </c>
      <c r="T45" s="17">
        <f t="shared" si="22"/>
        <v>0</v>
      </c>
      <c r="U45" s="17">
        <f t="shared" si="22"/>
        <v>1</v>
      </c>
      <c r="V45" s="17">
        <f t="shared" si="22"/>
        <v>0</v>
      </c>
      <c r="W45" s="17">
        <f t="shared" si="22"/>
        <v>0</v>
      </c>
      <c r="X45" s="17">
        <f t="shared" si="22"/>
        <v>0</v>
      </c>
      <c r="AY45" s="19">
        <v>1.3</v>
      </c>
      <c r="AZ45" s="20" t="str">
        <f t="shared" si="14"/>
        <v>130%～135%</v>
      </c>
      <c r="BA45" s="2">
        <f t="shared" si="5"/>
        <v>0.0006768532632681623</v>
      </c>
      <c r="BB45" s="2">
        <f t="shared" si="16"/>
        <v>4.3287524471358196E-05</v>
      </c>
      <c r="BC45" s="2">
        <f t="shared" si="17"/>
        <v>5.165173965782088E-05</v>
      </c>
      <c r="BD45" s="2">
        <f t="shared" si="18"/>
        <v>0.009312863162916463</v>
      </c>
      <c r="BE45" s="2">
        <f t="shared" si="19"/>
        <v>2.8524526851647636E-08</v>
      </c>
      <c r="BF45" s="2">
        <f t="shared" si="20"/>
        <v>3.4471150156534236E-08</v>
      </c>
      <c r="BG45" s="2">
        <f t="shared" si="21"/>
        <v>0</v>
      </c>
      <c r="BH45" s="18"/>
      <c r="BI45" s="18"/>
      <c r="CA45">
        <f t="shared" si="6"/>
        <v>1998</v>
      </c>
      <c r="CB45">
        <f t="shared" si="7"/>
        <v>6</v>
      </c>
      <c r="CC45" s="60">
        <f t="shared" si="8"/>
        <v>-1.3315287279544732</v>
      </c>
      <c r="CE45" s="61">
        <f t="shared" si="9"/>
        <v>2.7360494753826354</v>
      </c>
      <c r="CF45" s="20" t="str">
        <f t="shared" si="10"/>
        <v>2.74～2.85</v>
      </c>
      <c r="CG45" s="17">
        <f t="shared" si="11"/>
        <v>1</v>
      </c>
      <c r="CH45" s="61">
        <f t="shared" si="12"/>
        <v>0.0009452172957166161</v>
      </c>
    </row>
    <row r="46" spans="1:86" ht="13.5">
      <c r="A46">
        <f>'基本統計・相関'!M46</f>
        <v>1998</v>
      </c>
      <c r="B46">
        <f>'基本統計・相関'!N46</f>
        <v>7</v>
      </c>
      <c r="C46" s="2">
        <f>'基本統計・相関'!O46</f>
        <v>-0.529596991689755</v>
      </c>
      <c r="D46" s="2">
        <f>'基本統計・相関'!P46</f>
        <v>-0.5466060849777763</v>
      </c>
      <c r="E46" s="2">
        <f>'基本統計・相関'!Q46</f>
        <v>-0.5989709471985868</v>
      </c>
      <c r="F46" s="2">
        <f>'基本統計・相関'!R46</f>
        <v>-0.12481083708631657</v>
      </c>
      <c r="G46" s="2">
        <f>'基本統計・相関'!S46</f>
        <v>-0.07624228369502895</v>
      </c>
      <c r="H46" s="2">
        <f>'基本統計・相関'!T46</f>
        <v>-0.19892809128069144</v>
      </c>
      <c r="I46" s="2">
        <f>'基本統計・相関'!U46</f>
        <v>-0.5751217399186281</v>
      </c>
      <c r="J46" s="2">
        <f>'基本統計・相関'!V46</f>
        <v>-0.4485051646488899</v>
      </c>
      <c r="K46" s="2">
        <f>'基本統計・相関'!W46</f>
        <v>0.16309360054457045</v>
      </c>
      <c r="L46" s="2">
        <f>'基本統計・相関'!X46</f>
        <v>0.00527</v>
      </c>
      <c r="N46" s="19">
        <v>1.35</v>
      </c>
      <c r="O46" s="21" t="s">
        <v>178</v>
      </c>
      <c r="P46" s="17">
        <f>COUNTIF(C$4:C$147,CONCATENATE("&gt;",$N46))</f>
        <v>0</v>
      </c>
      <c r="Q46" s="17">
        <f>COUNTIF(D$4:D$147,CONCATENATE("&gt;",$N46))</f>
        <v>0</v>
      </c>
      <c r="R46" s="17">
        <f>COUNTIF(E$4:E$147,CONCATENATE("&gt;",$N46))</f>
        <v>24</v>
      </c>
      <c r="S46" s="17">
        <f aca="true" t="shared" si="23" ref="S46:X46">COUNTIF(F$4:F$147,CONCATENATE("&gt;",$N46))</f>
        <v>0</v>
      </c>
      <c r="T46" s="17">
        <f t="shared" si="23"/>
        <v>0</v>
      </c>
      <c r="U46" s="17">
        <f t="shared" si="23"/>
        <v>8</v>
      </c>
      <c r="V46" s="17">
        <f t="shared" si="23"/>
        <v>0</v>
      </c>
      <c r="W46" s="17">
        <f t="shared" si="23"/>
        <v>0</v>
      </c>
      <c r="X46" s="17">
        <f t="shared" si="23"/>
        <v>0</v>
      </c>
      <c r="AY46" s="19">
        <v>1.35</v>
      </c>
      <c r="AZ46" s="21" t="s">
        <v>178</v>
      </c>
      <c r="CA46">
        <f t="shared" si="6"/>
        <v>1998</v>
      </c>
      <c r="CB46">
        <f t="shared" si="7"/>
        <v>7</v>
      </c>
      <c r="CC46" s="60">
        <f t="shared" si="8"/>
        <v>-1.4346212347207121</v>
      </c>
      <c r="CE46" s="61">
        <f t="shared" si="9"/>
        <v>2.853229677686283</v>
      </c>
      <c r="CF46" s="20" t="str">
        <f t="shared" si="10"/>
        <v>2.85～2.97</v>
      </c>
      <c r="CG46" s="17">
        <f t="shared" si="11"/>
        <v>1</v>
      </c>
      <c r="CH46" s="61">
        <f t="shared" si="12"/>
        <v>0.0006768532632681623</v>
      </c>
    </row>
    <row r="47" spans="1:86" ht="13.5">
      <c r="A47">
        <f>'基本統計・相関'!M47</f>
        <v>1998</v>
      </c>
      <c r="B47">
        <f>'基本統計・相関'!N47</f>
        <v>8</v>
      </c>
      <c r="C47" s="2">
        <f>'基本統計・相関'!O47</f>
        <v>0.23878338424135204</v>
      </c>
      <c r="D47" s="2">
        <f>'基本統計・相関'!P47</f>
        <v>0.14065603487131506</v>
      </c>
      <c r="E47" s="2">
        <f>'基本統計・相関'!Q47</f>
        <v>0.1503368870845776</v>
      </c>
      <c r="F47" s="2">
        <f>'基本統計・相関'!R47</f>
        <v>1.1382130208753973</v>
      </c>
      <c r="G47" s="2">
        <f>'基本統計・相関'!S47</f>
        <v>1.1832511407461213</v>
      </c>
      <c r="H47" s="2">
        <f>'基本統計・相関'!T47</f>
        <v>1.859119919382306</v>
      </c>
      <c r="I47" s="2">
        <f>'基本統計・相関'!U47</f>
        <v>-0.41381835937500033</v>
      </c>
      <c r="J47" s="2">
        <f>'基本統計・相関'!V47</f>
        <v>-0.3575204363060278</v>
      </c>
      <c r="K47" s="2">
        <f>'基本統計・相関'!W47</f>
        <v>0.04106338324702197</v>
      </c>
      <c r="L47" s="2">
        <f>'基本統計・相関'!X47</f>
        <v>0.00549</v>
      </c>
      <c r="N47" s="19"/>
      <c r="O47" s="20"/>
      <c r="AY47" s="19"/>
      <c r="AZ47" s="20"/>
      <c r="BA47" s="3"/>
      <c r="CA47">
        <f t="shared" si="6"/>
        <v>1998</v>
      </c>
      <c r="CB47">
        <f t="shared" si="7"/>
        <v>8</v>
      </c>
      <c r="CC47" s="60">
        <f t="shared" si="8"/>
        <v>0.3661581232344793</v>
      </c>
      <c r="CE47" s="61">
        <f t="shared" si="9"/>
        <v>2.97040987998993</v>
      </c>
      <c r="CF47" s="20" t="str">
        <f>CONCATENATE(TEXT(CE47,"0.00"),"～")</f>
        <v>2.97～</v>
      </c>
      <c r="CG47" s="17">
        <f>COUNTIF(CC$4:CC$147,CONCATENATE("&gt;",$CE47))</f>
        <v>0</v>
      </c>
      <c r="CH47" s="61"/>
    </row>
    <row r="48" spans="1:86" ht="13.5">
      <c r="A48">
        <f>'基本統計・相関'!M48</f>
        <v>1998</v>
      </c>
      <c r="B48">
        <f>'基本統計・相関'!N48</f>
        <v>9</v>
      </c>
      <c r="C48" s="2">
        <f>'基本統計・相関'!O48</f>
        <v>0.13649968071014196</v>
      </c>
      <c r="D48" s="2">
        <f>'基本統計・相関'!P48</f>
        <v>0.17710675485315575</v>
      </c>
      <c r="E48" s="2">
        <f>'基本統計・相関'!Q48</f>
        <v>0.6333867691352921</v>
      </c>
      <c r="F48" s="2">
        <f>'基本統計・相関'!R48</f>
        <v>0.8784369375941201</v>
      </c>
      <c r="G48" s="2">
        <f>'基本統計・相関'!S48</f>
        <v>1.1341832673768493</v>
      </c>
      <c r="H48" s="2">
        <f>'基本統計・相関'!T48</f>
        <v>1.8081442031296868</v>
      </c>
      <c r="I48" s="2">
        <f>'基本統計・相関'!U48</f>
        <v>-0.48091974124055226</v>
      </c>
      <c r="J48" s="2">
        <f>'基本統計・相関'!V48</f>
        <v>-0.5091797183412489</v>
      </c>
      <c r="K48" s="2">
        <f>'基本統計・相関'!W48</f>
        <v>-0.2802634890476875</v>
      </c>
      <c r="L48" s="2">
        <f>'基本統計・相関'!X48</f>
        <v>0.00489</v>
      </c>
      <c r="CA48">
        <f t="shared" si="6"/>
        <v>1998</v>
      </c>
      <c r="CB48">
        <f t="shared" si="7"/>
        <v>9</v>
      </c>
      <c r="CC48" s="60">
        <f t="shared" si="8"/>
        <v>0.12644562179141</v>
      </c>
      <c r="CE48" s="19"/>
      <c r="CH48" s="19"/>
    </row>
    <row r="49" spans="1:81" ht="13.5">
      <c r="A49">
        <f>'基本統計・相関'!M49</f>
        <v>1998</v>
      </c>
      <c r="B49">
        <f>'基本統計・相関'!N49</f>
        <v>10</v>
      </c>
      <c r="C49" s="2">
        <f>'基本統計・相関'!O49</f>
        <v>0.3054664416498225</v>
      </c>
      <c r="D49" s="2">
        <f>'基本統計・相関'!P49</f>
        <v>0.3939376789184712</v>
      </c>
      <c r="E49" s="2">
        <f>'基本統計・相関'!Q49</f>
        <v>1.6437903835314782</v>
      </c>
      <c r="F49" s="2">
        <f>'基本統計・相関'!R49</f>
        <v>0.40763138773285634</v>
      </c>
      <c r="G49" s="2">
        <f>'基本統計・相関'!S49</f>
        <v>0.8402726207059541</v>
      </c>
      <c r="H49" s="2">
        <f>'基本統計・相関'!T49</f>
        <v>3.004896137318757</v>
      </c>
      <c r="I49" s="2">
        <f>'基本統計・相関'!U49</f>
        <v>-0.003784779206566502</v>
      </c>
      <c r="J49" s="2">
        <f>'基本統計・相関'!V49</f>
        <v>-0.1520512872523304</v>
      </c>
      <c r="K49" s="2">
        <f>'基本統計・相関'!W49</f>
        <v>-0.252947497071344</v>
      </c>
      <c r="L49" s="2">
        <f>'基本統計・相関'!X49</f>
        <v>0.00486</v>
      </c>
      <c r="V49" s="17"/>
      <c r="W49" s="17"/>
      <c r="X49" s="17"/>
      <c r="CA49">
        <f t="shared" si="6"/>
        <v>1998</v>
      </c>
      <c r="CB49">
        <f t="shared" si="7"/>
        <v>10</v>
      </c>
      <c r="CC49" s="60">
        <f t="shared" si="8"/>
        <v>0.522436806381485</v>
      </c>
    </row>
    <row r="50" spans="1:81" ht="13.5">
      <c r="A50">
        <f>'基本統計・相関'!M50</f>
        <v>1998</v>
      </c>
      <c r="B50">
        <f>'基本統計・相関'!N50</f>
        <v>11</v>
      </c>
      <c r="C50" s="2">
        <f>'基本統計・相関'!O50</f>
        <v>-0.13166755440276035</v>
      </c>
      <c r="D50" s="2">
        <f>'基本統計・相関'!P50</f>
        <v>-0.07960564613196819</v>
      </c>
      <c r="E50" s="2">
        <f>'基本統計・相関'!Q50</f>
        <v>1.4350458940759818</v>
      </c>
      <c r="F50" s="2">
        <f>'基本統計・相関'!R50</f>
        <v>0.08602140935789215</v>
      </c>
      <c r="G50" s="2">
        <f>'基本統計・相関'!S50</f>
        <v>0.28258435962228656</v>
      </c>
      <c r="H50" s="2">
        <f>'基本統計・相関'!T50</f>
        <v>0.8972224573105596</v>
      </c>
      <c r="I50" s="2">
        <f>'基本統計・相関'!U50</f>
        <v>-0.10865095955348514</v>
      </c>
      <c r="J50" s="2">
        <f>'基本統計・相関'!V50</f>
        <v>-0.2547237154437644</v>
      </c>
      <c r="K50" s="2">
        <f>'基本統計・相関'!W50</f>
        <v>-0.16058052670992584</v>
      </c>
      <c r="L50" s="2">
        <f>'基本統計・相関'!X50</f>
        <v>0.00482</v>
      </c>
      <c r="BA50" s="3">
        <f>AVERAGE(C4:C147)</f>
        <v>0.08254618886356128</v>
      </c>
      <c r="BB50" s="3">
        <f aca="true" t="shared" si="24" ref="BB50:BG50">AVERAGE(F4:F147)</f>
        <v>0.14166433058041558</v>
      </c>
      <c r="BC50" s="3">
        <f t="shared" si="24"/>
        <v>0.13760829497326776</v>
      </c>
      <c r="BD50" s="3">
        <f t="shared" si="24"/>
        <v>0.27027606410079713</v>
      </c>
      <c r="BE50" s="3">
        <f t="shared" si="24"/>
        <v>0.046749694487657194</v>
      </c>
      <c r="BF50" s="3">
        <f t="shared" si="24"/>
        <v>0.047630791813126384</v>
      </c>
      <c r="BG50" s="3">
        <f t="shared" si="24"/>
        <v>0.020682286660988692</v>
      </c>
      <c r="BH50" s="3"/>
      <c r="BI50" s="3"/>
      <c r="CA50">
        <f t="shared" si="6"/>
        <v>1998</v>
      </c>
      <c r="CB50">
        <f t="shared" si="7"/>
        <v>11</v>
      </c>
      <c r="CC50" s="60">
        <f t="shared" si="8"/>
        <v>-0.5020321954433821</v>
      </c>
    </row>
    <row r="51" spans="1:81" ht="13.5">
      <c r="A51">
        <f>'基本統計・相関'!M51</f>
        <v>1998</v>
      </c>
      <c r="B51">
        <f>'基本統計・相関'!N51</f>
        <v>12</v>
      </c>
      <c r="C51" s="2">
        <f>'基本統計・相関'!O51</f>
        <v>0.7132864429659924</v>
      </c>
      <c r="D51" s="2">
        <f>'基本統計・相関'!P51</f>
        <v>0.8471658016435488</v>
      </c>
      <c r="E51" s="2">
        <f>'基本統計・相関'!Q51</f>
        <v>3.3654923549593265</v>
      </c>
      <c r="F51" s="2">
        <f>'基本統計・相関'!R51</f>
        <v>0.29064837295334245</v>
      </c>
      <c r="G51" s="2">
        <f>'基本統計・相関'!S51</f>
        <v>0.1993087686758841</v>
      </c>
      <c r="H51" s="2">
        <f>'基本統計・相関'!T51</f>
        <v>0.587887906879788</v>
      </c>
      <c r="I51" s="2">
        <f>'基本統計・相関'!U51</f>
        <v>0.1769832897551482</v>
      </c>
      <c r="J51" s="2">
        <f>'基本統計・相関'!V51</f>
        <v>-0.0876265694299252</v>
      </c>
      <c r="K51" s="2">
        <f>'基本統計・相関'!W51</f>
        <v>0.15181130068254034</v>
      </c>
      <c r="L51" s="2">
        <f>'基本統計・相関'!X51</f>
        <v>0.00523</v>
      </c>
      <c r="BA51" s="5">
        <f>STDEV(C4:C147)</f>
        <v>0.42669323842295315</v>
      </c>
      <c r="BB51" s="5">
        <f aca="true" t="shared" si="25" ref="BB51:BG51">STDEV(F4:F147)</f>
        <v>0.3092399505419587</v>
      </c>
      <c r="BC51" s="5">
        <f t="shared" si="25"/>
        <v>0.3145041633472441</v>
      </c>
      <c r="BD51" s="5">
        <f t="shared" si="25"/>
        <v>0.7093929070670855</v>
      </c>
      <c r="BE51" s="5">
        <f t="shared" si="25"/>
        <v>0.23363809034641037</v>
      </c>
      <c r="BF51" s="5">
        <f t="shared" si="25"/>
        <v>0.23502613423818042</v>
      </c>
      <c r="BG51" s="5">
        <f t="shared" si="25"/>
        <v>0.09785528100060212</v>
      </c>
      <c r="BH51" s="6"/>
      <c r="BI51" s="6"/>
      <c r="CA51">
        <f t="shared" si="6"/>
        <v>1998</v>
      </c>
      <c r="CB51">
        <f t="shared" si="7"/>
        <v>12</v>
      </c>
      <c r="CC51" s="60">
        <f t="shared" si="8"/>
        <v>1.4782054115355339</v>
      </c>
    </row>
    <row r="52" spans="1:81" ht="13.5">
      <c r="A52">
        <f>'基本統計・相関'!M52</f>
        <v>1999</v>
      </c>
      <c r="B52">
        <f>'基本統計・相関'!N52</f>
        <v>1</v>
      </c>
      <c r="C52" s="2">
        <f>'基本統計・相関'!O52</f>
        <v>0.7605277678004134</v>
      </c>
      <c r="D52" s="2">
        <f>'基本統計・相関'!P52</f>
        <v>0.99374685241193</v>
      </c>
      <c r="E52" s="2">
        <f>'基本統計・相関'!Q52</f>
        <v>4.587273377316111</v>
      </c>
      <c r="F52" s="2">
        <f>'基本統計・相関'!R52</f>
        <v>0.7662207342689202</v>
      </c>
      <c r="G52" s="2">
        <f>'基本統計・相関'!S52</f>
        <v>0.18524476192053396</v>
      </c>
      <c r="H52" s="2">
        <f>'基本統計・相関'!T52</f>
        <v>0.060331806264554144</v>
      </c>
      <c r="I52" s="2">
        <f>'基本統計・相関'!U52</f>
        <v>0.13043877535362558</v>
      </c>
      <c r="J52" s="2">
        <f>'基本統計・相関'!V52</f>
        <v>-0.16679566584304617</v>
      </c>
      <c r="K52" s="2">
        <f>'基本統計・相関'!W52</f>
        <v>0.2106288098101854</v>
      </c>
      <c r="L52" s="2">
        <f>'基本統計・相関'!X52</f>
        <v>0.00486</v>
      </c>
      <c r="CA52">
        <f t="shared" si="6"/>
        <v>1999</v>
      </c>
      <c r="CB52">
        <f t="shared" si="7"/>
        <v>1</v>
      </c>
      <c r="CC52" s="60">
        <f t="shared" si="8"/>
        <v>1.5889203715593292</v>
      </c>
    </row>
    <row r="53" spans="1:81" ht="13.5">
      <c r="A53">
        <f>'基本統計・相関'!M53</f>
        <v>1999</v>
      </c>
      <c r="B53">
        <f>'基本統計・相関'!N53</f>
        <v>2</v>
      </c>
      <c r="C53" s="2">
        <f>'基本統計・相関'!O53</f>
        <v>0.5813587872290298</v>
      </c>
      <c r="D53" s="2">
        <f>'基本統計・相関'!P53</f>
        <v>0.799267546341387</v>
      </c>
      <c r="E53" s="2">
        <f>'基本統計・相関'!Q53</f>
        <v>1.3515028434720526</v>
      </c>
      <c r="F53" s="2">
        <f>'基本統計・相関'!R53</f>
        <v>0.657495817347997</v>
      </c>
      <c r="G53" s="2">
        <f>'基本統計・相関'!S53</f>
        <v>0.22147580346484186</v>
      </c>
      <c r="H53" s="2">
        <f>'基本統計・相関'!T53</f>
        <v>0.3592728367740792</v>
      </c>
      <c r="I53" s="2">
        <f>'基本統計・相関'!U53</f>
        <v>0.03536651382242084</v>
      </c>
      <c r="J53" s="2">
        <f>'基本統計・相関'!V53</f>
        <v>-0.14376114234710025</v>
      </c>
      <c r="K53" s="2">
        <f>'基本統計・相関'!W53</f>
        <v>0.15686120770554757</v>
      </c>
      <c r="L53" s="2">
        <f>'基本統計・相関'!X53</f>
        <v>0.00406</v>
      </c>
      <c r="CA53">
        <f t="shared" si="6"/>
        <v>1999</v>
      </c>
      <c r="CB53">
        <f t="shared" si="7"/>
        <v>2</v>
      </c>
      <c r="CC53" s="60">
        <f t="shared" si="8"/>
        <v>1.1690192237614698</v>
      </c>
    </row>
    <row r="54" spans="1:81" ht="13.5">
      <c r="A54">
        <f>'基本統計・相関'!M54</f>
        <v>1999</v>
      </c>
      <c r="B54">
        <f>'基本統計・相関'!N54</f>
        <v>3</v>
      </c>
      <c r="C54" s="2">
        <f>'基本統計・相関'!O54</f>
        <v>0.5012575547303595</v>
      </c>
      <c r="D54" s="2">
        <f>'基本統計・相関'!P54</f>
        <v>0.5598767532524822</v>
      </c>
      <c r="E54" s="2">
        <f>'基本統計・相関'!Q54</f>
        <v>3.1238632339696935</v>
      </c>
      <c r="F54" s="2">
        <f>'基本統計・相関'!R54</f>
        <v>0.579442948571401</v>
      </c>
      <c r="G54" s="2">
        <f>'基本統計・相関'!S54</f>
        <v>0.296736027980133</v>
      </c>
      <c r="H54" s="2">
        <f>'基本統計・相関'!T54</f>
        <v>0.41831552545305306</v>
      </c>
      <c r="I54" s="2">
        <f>'基本統計・相関'!U54</f>
        <v>0.029660079201597078</v>
      </c>
      <c r="J54" s="2">
        <f>'基本統計・相関'!V54</f>
        <v>-0.12858462898241607</v>
      </c>
      <c r="K54" s="2">
        <f>'基本統計・相関'!W54</f>
        <v>-0.09456204861275241</v>
      </c>
      <c r="L54" s="2">
        <f>'基本統計・相関'!X54</f>
        <v>0.00245</v>
      </c>
      <c r="CA54">
        <f t="shared" si="6"/>
        <v>1999</v>
      </c>
      <c r="CB54">
        <f t="shared" si="7"/>
        <v>3</v>
      </c>
      <c r="CC54" s="60">
        <f t="shared" si="8"/>
        <v>0.9812936511821566</v>
      </c>
    </row>
    <row r="55" spans="1:81" ht="13.5">
      <c r="A55">
        <f>'基本統計・相関'!M55</f>
        <v>1999</v>
      </c>
      <c r="B55">
        <f>'基本統計・相関'!N55</f>
        <v>4</v>
      </c>
      <c r="C55" s="2">
        <f>'基本統計・相関'!O55</f>
        <v>0.3082227353217255</v>
      </c>
      <c r="D55" s="2">
        <f>'基本統計・相関'!P55</f>
        <v>0.49661100840175254</v>
      </c>
      <c r="E55" s="2">
        <f>'基本統計・相関'!Q55</f>
        <v>2.021768303018296</v>
      </c>
      <c r="F55" s="2">
        <f>'基本統計・相関'!R55</f>
        <v>-0.0487228632715484</v>
      </c>
      <c r="G55" s="2">
        <f>'基本統計・相関'!S55</f>
        <v>-0.019213193496682046</v>
      </c>
      <c r="H55" s="2">
        <f>'基本統計・相関'!T55</f>
        <v>0.1591296339685726</v>
      </c>
      <c r="I55" s="2">
        <f>'基本統計・相関'!U55</f>
        <v>-0.13685112446931158</v>
      </c>
      <c r="J55" s="2">
        <f>'基本統計・相関'!V55</f>
        <v>-0.08702927064918309</v>
      </c>
      <c r="K55" s="2">
        <f>'基本統計・相関'!W55</f>
        <v>-0.12017739105631564</v>
      </c>
      <c r="L55" s="2">
        <f>'基本統計・相関'!X55</f>
        <v>0.00188</v>
      </c>
      <c r="CA55">
        <f t="shared" si="6"/>
        <v>1999</v>
      </c>
      <c r="CB55">
        <f t="shared" si="7"/>
        <v>4</v>
      </c>
      <c r="CC55" s="60">
        <f t="shared" si="8"/>
        <v>0.5288964673831221</v>
      </c>
    </row>
    <row r="56" spans="1:81" ht="13.5">
      <c r="A56">
        <f>'基本統計・相関'!M56</f>
        <v>1999</v>
      </c>
      <c r="B56">
        <f>'基本統計・相関'!N56</f>
        <v>5</v>
      </c>
      <c r="C56" s="2">
        <f>'基本統計・相関'!O56</f>
        <v>0.37177586748975555</v>
      </c>
      <c r="D56" s="2">
        <f>'基本統計・相関'!P56</f>
        <v>0.5916504071034814</v>
      </c>
      <c r="E56" s="2">
        <f>'基本統計・相関'!Q56</f>
        <v>4.9339372793533425</v>
      </c>
      <c r="F56" s="2">
        <f>'基本統計・相関'!R56</f>
        <v>0.1060771761451833</v>
      </c>
      <c r="G56" s="2">
        <f>'基本統計・相関'!S56</f>
        <v>0.05829019714458705</v>
      </c>
      <c r="H56" s="2">
        <f>'基本統計・相関'!T56</f>
        <v>0.5115990208377328</v>
      </c>
      <c r="I56" s="2">
        <f>'基本統計・相関'!U56</f>
        <v>-0.3206034698355139</v>
      </c>
      <c r="J56" s="2">
        <f>'基本統計・相関'!V56</f>
        <v>-0.26972295153818737</v>
      </c>
      <c r="K56" s="2">
        <f>'基本統計・相関'!W56</f>
        <v>-0.14636296928510872</v>
      </c>
      <c r="L56" s="2">
        <f>'基本統計・相関'!X56</f>
        <v>0.00155</v>
      </c>
      <c r="CA56">
        <f t="shared" si="6"/>
        <v>1999</v>
      </c>
      <c r="CB56">
        <f t="shared" si="7"/>
        <v>5</v>
      </c>
      <c r="CC56" s="60">
        <f t="shared" si="8"/>
        <v>0.6778398450727259</v>
      </c>
    </row>
    <row r="57" spans="1:81" ht="13.5">
      <c r="A57">
        <f>'基本統計・相関'!M57</f>
        <v>1999</v>
      </c>
      <c r="B57">
        <f>'基本統計・相関'!N57</f>
        <v>6</v>
      </c>
      <c r="C57" s="2">
        <f>'基本統計・相関'!O57</f>
        <v>0.01739033779228283</v>
      </c>
      <c r="D57" s="2">
        <f>'基本統計・相関'!P57</f>
        <v>0.2816182183889029</v>
      </c>
      <c r="E57" s="2">
        <f>'基本統計・相関'!Q57</f>
        <v>1.5102827572197355</v>
      </c>
      <c r="F57" s="2">
        <f>'基本統計・相関'!R57</f>
        <v>-0.21183622374804467</v>
      </c>
      <c r="G57" s="2">
        <f>'基本統計・相関'!S57</f>
        <v>-0.2375721845572133</v>
      </c>
      <c r="H57" s="2">
        <f>'基本統計・相関'!T57</f>
        <v>0.09245034490419135</v>
      </c>
      <c r="I57" s="2">
        <f>'基本統計・相関'!U57</f>
        <v>-0.4160598501509092</v>
      </c>
      <c r="J57" s="2">
        <f>'基本統計・相関'!V57</f>
        <v>-0.3116988782563367</v>
      </c>
      <c r="K57" s="2">
        <f>'基本統計・相関'!W57</f>
        <v>0.048838857785363565</v>
      </c>
      <c r="L57" s="2">
        <f>'基本統計・相関'!X57</f>
        <v>0.00148</v>
      </c>
      <c r="CA57">
        <f t="shared" si="6"/>
        <v>1999</v>
      </c>
      <c r="CB57">
        <f t="shared" si="7"/>
        <v>6</v>
      </c>
      <c r="CC57" s="60">
        <f t="shared" si="8"/>
        <v>-0.1526995161959743</v>
      </c>
    </row>
    <row r="58" spans="1:81" ht="13.5">
      <c r="A58">
        <f>'基本統計・相関'!M58</f>
        <v>1999</v>
      </c>
      <c r="B58">
        <f>'基本統計・相関'!N58</f>
        <v>7</v>
      </c>
      <c r="C58" s="2">
        <f>'基本統計・相関'!O58</f>
        <v>0.018085918932394307</v>
      </c>
      <c r="D58" s="2">
        <f>'基本統計・相関'!P58</f>
        <v>0.25035788126304603</v>
      </c>
      <c r="E58" s="2">
        <f>'基本統計・相関'!Q58</f>
        <v>1.5539264886584192</v>
      </c>
      <c r="F58" s="2">
        <f>'基本統計・相関'!R58</f>
        <v>0.028342890731191783</v>
      </c>
      <c r="G58" s="2">
        <f>'基本統計・相関'!S58</f>
        <v>0.10703235965604674</v>
      </c>
      <c r="H58" s="2">
        <f>'基本統計・相関'!T58</f>
        <v>0.5977712719179915</v>
      </c>
      <c r="I58" s="2">
        <f>'基本統計・相関'!U58</f>
        <v>-0.3143994315407411</v>
      </c>
      <c r="J58" s="2">
        <f>'基本統計・相関'!V58</f>
        <v>-0.3538894730937606</v>
      </c>
      <c r="K58" s="2">
        <f>'基本統計・相関'!W58</f>
        <v>-0.0944919773064915</v>
      </c>
      <c r="L58" s="2">
        <f>'基本統計・相関'!X58</f>
        <v>0.0015</v>
      </c>
      <c r="CA58">
        <f t="shared" si="6"/>
        <v>1999</v>
      </c>
      <c r="CB58">
        <f t="shared" si="7"/>
        <v>7</v>
      </c>
      <c r="CC58" s="60">
        <f t="shared" si="8"/>
        <v>-0.151069349421637</v>
      </c>
    </row>
    <row r="59" spans="1:81" ht="13.5">
      <c r="A59">
        <f>'基本統計・相関'!M59</f>
        <v>1999</v>
      </c>
      <c r="B59">
        <f>'基本統計・相関'!N59</f>
        <v>8</v>
      </c>
      <c r="C59" s="2">
        <f>'基本統計・相関'!O59</f>
        <v>0.28322548758229504</v>
      </c>
      <c r="D59" s="2">
        <f>'基本統計・相関'!P59</f>
        <v>0.6111398650752919</v>
      </c>
      <c r="E59" s="2">
        <f>'基本統計・相関'!Q59</f>
        <v>2.2091324226126097</v>
      </c>
      <c r="F59" s="2">
        <f>'基本統計・相関'!R59</f>
        <v>0.018046332521560515</v>
      </c>
      <c r="G59" s="2">
        <f>'基本統計・相関'!S59</f>
        <v>0.22422487632482935</v>
      </c>
      <c r="H59" s="2">
        <f>'基本統計・相関'!T59</f>
        <v>1.1998718661044077</v>
      </c>
      <c r="I59" s="2">
        <f>'基本統計・相関'!U59</f>
        <v>-0.25360219472038126</v>
      </c>
      <c r="J59" s="2">
        <f>'基本統計・相関'!V59</f>
        <v>-0.3938235910382907</v>
      </c>
      <c r="K59" s="2">
        <f>'基本統計・相関'!W59</f>
        <v>-0.046933725833898876</v>
      </c>
      <c r="L59" s="2">
        <f>'基本統計・相関'!X59</f>
        <v>0.00148</v>
      </c>
      <c r="CA59">
        <f t="shared" si="6"/>
        <v>1999</v>
      </c>
      <c r="CB59">
        <f t="shared" si="7"/>
        <v>8</v>
      </c>
      <c r="CC59" s="60">
        <f t="shared" si="8"/>
        <v>0.4703128164403052</v>
      </c>
    </row>
    <row r="60" spans="1:81" ht="13.5">
      <c r="A60">
        <f>'基本統計・相関'!M60</f>
        <v>1999</v>
      </c>
      <c r="B60">
        <f>'基本統計・相関'!N60</f>
        <v>9</v>
      </c>
      <c r="C60" s="2">
        <f>'基本統計・相関'!O60</f>
        <v>0.33786156712148574</v>
      </c>
      <c r="D60" s="2">
        <f>'基本統計・相関'!P60</f>
        <v>0.7063861089784977</v>
      </c>
      <c r="E60" s="2">
        <f>'基本統計・相関'!Q60</f>
        <v>2.1158414435528443</v>
      </c>
      <c r="F60" s="2">
        <f>'基本統計・相関'!R60</f>
        <v>0.530335295169897</v>
      </c>
      <c r="G60" s="2">
        <f>'基本統計・相関'!S60</f>
        <v>0.7213487777772929</v>
      </c>
      <c r="H60" s="2">
        <f>'基本統計・相関'!T60</f>
        <v>3.8214731723348363</v>
      </c>
      <c r="I60" s="2">
        <f>'基本統計・相関'!U60</f>
        <v>-0.12879527912461874</v>
      </c>
      <c r="J60" s="2">
        <f>'基本統計・相関'!V60</f>
        <v>-0.3407798300869469</v>
      </c>
      <c r="K60" s="2">
        <f>'基本統計・相関'!W60</f>
        <v>0.06289932399458742</v>
      </c>
      <c r="L60" s="2">
        <f>'基本統計・相関'!X60</f>
        <v>0.00158</v>
      </c>
      <c r="CA60">
        <f t="shared" si="6"/>
        <v>1999</v>
      </c>
      <c r="CB60">
        <f t="shared" si="7"/>
        <v>9</v>
      </c>
      <c r="CC60" s="60">
        <f t="shared" si="8"/>
        <v>0.5983581535099156</v>
      </c>
    </row>
    <row r="61" spans="1:81" ht="13.5">
      <c r="A61">
        <f>'基本統計・相関'!M61</f>
        <v>1999</v>
      </c>
      <c r="B61">
        <f>'基本統計・相関'!N61</f>
        <v>10</v>
      </c>
      <c r="C61" s="2">
        <f>'基本統計・相関'!O61</f>
        <v>0.4066317344532526</v>
      </c>
      <c r="D61" s="2">
        <f>'基本統計・相関'!P61</f>
        <v>0.4226103730123356</v>
      </c>
      <c r="E61" s="2">
        <f>'基本統計・相関'!Q61</f>
        <v>2.1911229956306744</v>
      </c>
      <c r="F61" s="2">
        <f>'基本統計・相関'!R61</f>
        <v>0.08087935934204271</v>
      </c>
      <c r="G61" s="2">
        <f>'基本統計・相関'!S61</f>
        <v>0.09579683065206379</v>
      </c>
      <c r="H61" s="2">
        <f>'基本統計・相関'!T61</f>
        <v>2.113169593139773</v>
      </c>
      <c r="I61" s="2">
        <f>'基本統計・相関'!U61</f>
        <v>0.07888332104137663</v>
      </c>
      <c r="J61" s="2">
        <f>'基本統計・相関'!V61</f>
        <v>-0.2103387584368065</v>
      </c>
      <c r="K61" s="2">
        <f>'基本統計・相関'!W61</f>
        <v>0.1932619257015018</v>
      </c>
      <c r="L61" s="2">
        <f>'基本統計・相関'!X61</f>
        <v>0.00189</v>
      </c>
      <c r="CA61">
        <f t="shared" si="6"/>
        <v>1999</v>
      </c>
      <c r="CB61">
        <f t="shared" si="7"/>
        <v>10</v>
      </c>
      <c r="CC61" s="60">
        <f t="shared" si="8"/>
        <v>0.7595281959177579</v>
      </c>
    </row>
    <row r="62" spans="1:81" ht="13.5">
      <c r="A62">
        <f>'基本統計・相関'!M62</f>
        <v>1999</v>
      </c>
      <c r="B62">
        <f>'基本統計・相関'!N62</f>
        <v>11</v>
      </c>
      <c r="C62" s="2">
        <f>'基本統計・相関'!O62</f>
        <v>0.3379939824408156</v>
      </c>
      <c r="D62" s="2">
        <f>'基本統計・相関'!P62</f>
        <v>0.20239614344681844</v>
      </c>
      <c r="E62" s="2">
        <f>'基本統計・相関'!Q62</f>
        <v>2.9437264807775456</v>
      </c>
      <c r="F62" s="2">
        <f>'基本統計・相関'!R62</f>
        <v>-0.24840814246931808</v>
      </c>
      <c r="G62" s="2">
        <f>'基本統計・相関'!S62</f>
        <v>-0.06321393661173635</v>
      </c>
      <c r="H62" s="2">
        <f>'基本統計・相関'!T62</f>
        <v>2.9280779745979437</v>
      </c>
      <c r="I62" s="2">
        <f>'基本統計・相関'!U62</f>
        <v>0.3436631670615775</v>
      </c>
      <c r="J62" s="2">
        <f>'基本統計・相関'!V62</f>
        <v>0.11965093006591121</v>
      </c>
      <c r="K62" s="2">
        <f>'基本統計・相関'!W62</f>
        <v>0.0992879590292235</v>
      </c>
      <c r="L62" s="2">
        <f>'基本統計・相関'!X62</f>
        <v>0.0020399999999999997</v>
      </c>
      <c r="CA62">
        <f t="shared" si="6"/>
        <v>1999</v>
      </c>
      <c r="CB62">
        <f t="shared" si="7"/>
        <v>11</v>
      </c>
      <c r="CC62" s="60">
        <f t="shared" si="8"/>
        <v>0.5986684825880592</v>
      </c>
    </row>
    <row r="63" spans="1:81" ht="13.5">
      <c r="A63">
        <f>'基本統計・相関'!M63</f>
        <v>1999</v>
      </c>
      <c r="B63">
        <f>'基本統計・相関'!N63</f>
        <v>12</v>
      </c>
      <c r="C63" s="2">
        <f>'基本統計・相関'!O63</f>
        <v>0.3309881932716663</v>
      </c>
      <c r="D63" s="2">
        <f>'基本統計・相関'!P63</f>
        <v>-0.03723416550288172</v>
      </c>
      <c r="E63" s="2">
        <f>'基本統計・相関'!Q63</f>
        <v>0.5727338565632438</v>
      </c>
      <c r="F63" s="2">
        <f>'基本統計・相関'!R63</f>
        <v>-0.1855963576327282</v>
      </c>
      <c r="G63" s="2">
        <f>'基本統計・相関'!S63</f>
        <v>0.0822732674303206</v>
      </c>
      <c r="H63" s="2">
        <f>'基本統計・相関'!T63</f>
        <v>0.5946196907498944</v>
      </c>
      <c r="I63" s="2">
        <f>'基本統計・相関'!U63</f>
        <v>0.13184213471311712</v>
      </c>
      <c r="J63" s="2">
        <f>'基本統計・相関'!V63</f>
        <v>-0.06000728097213126</v>
      </c>
      <c r="K63" s="2">
        <f>'基本統計・相関'!W63</f>
        <v>-0.03887493228640437</v>
      </c>
      <c r="L63" s="2">
        <f>'基本統計・相関'!X63</f>
        <v>0.0017299999999999998</v>
      </c>
      <c r="CA63">
        <f t="shared" si="6"/>
        <v>1999</v>
      </c>
      <c r="CB63">
        <f t="shared" si="7"/>
        <v>12</v>
      </c>
      <c r="CC63" s="60">
        <f t="shared" si="8"/>
        <v>0.5822496867453069</v>
      </c>
    </row>
    <row r="64" spans="1:81" ht="13.5">
      <c r="A64">
        <f>'基本統計・相関'!M64</f>
        <v>2000</v>
      </c>
      <c r="B64">
        <f>'基本統計・相関'!N64</f>
        <v>1</v>
      </c>
      <c r="C64" s="2">
        <f>'基本統計・相関'!O64</f>
        <v>-0.2840570974295282</v>
      </c>
      <c r="D64" s="2">
        <f>'基本統計・相関'!P64</f>
        <v>-0.13136988114197834</v>
      </c>
      <c r="E64" s="2">
        <f>'基本統計・相関'!Q64</f>
        <v>-0.13305023956813522</v>
      </c>
      <c r="F64" s="2">
        <f>'基本統計・相関'!R64</f>
        <v>-0.07342974798891322</v>
      </c>
      <c r="G64" s="2">
        <f>'基本統計・相関'!S64</f>
        <v>0.17694616611820657</v>
      </c>
      <c r="H64" s="2">
        <f>'基本統計・相関'!T64</f>
        <v>-0.07847520419207743</v>
      </c>
      <c r="I64" s="2">
        <f>'基本統計・相関'!U64</f>
        <v>-0.01710156701311416</v>
      </c>
      <c r="J64" s="2">
        <f>'基本統計・相関'!V64</f>
        <v>-0.2554139960347569</v>
      </c>
      <c r="K64" s="2">
        <f>'基本統計・相関'!W64</f>
        <v>-0.0334228049187808</v>
      </c>
      <c r="L64" s="2">
        <f>'基本統計・相関'!X64</f>
        <v>0.00116</v>
      </c>
      <c r="CA64">
        <f t="shared" si="6"/>
        <v>2000</v>
      </c>
      <c r="CB64">
        <f t="shared" si="7"/>
        <v>1</v>
      </c>
      <c r="CC64" s="60">
        <f t="shared" si="8"/>
        <v>-0.8591729450601221</v>
      </c>
    </row>
    <row r="65" spans="1:81" ht="13.5">
      <c r="A65">
        <f>'基本統計・相関'!M65</f>
        <v>2000</v>
      </c>
      <c r="B65">
        <f>'基本統計・相関'!N65</f>
        <v>2</v>
      </c>
      <c r="C65" s="2">
        <f>'基本統計・相関'!O65</f>
        <v>-0.5516625908444068</v>
      </c>
      <c r="D65" s="2">
        <f>'基本統計・相関'!P65</f>
        <v>-0.3840091914696213</v>
      </c>
      <c r="E65" s="2">
        <f>'基本統計・相関'!Q65</f>
        <v>-0.7840414920938307</v>
      </c>
      <c r="F65" s="2">
        <f>'基本統計・相関'!R65</f>
        <v>0.16492973292097068</v>
      </c>
      <c r="G65" s="2">
        <f>'基本統計・相関'!S65</f>
        <v>0.1682893051921408</v>
      </c>
      <c r="H65" s="2">
        <f>'基本統計・相関'!T65</f>
        <v>-0.7250757983551478</v>
      </c>
      <c r="I65" s="2">
        <f>'基本統計・相関'!U65</f>
        <v>-0.10346058056519503</v>
      </c>
      <c r="J65" s="2">
        <f>'基本統計・相関'!V65</f>
        <v>-0.231529232779614</v>
      </c>
      <c r="K65" s="2">
        <f>'基本統計・相関'!W65</f>
        <v>0.05247028282304744</v>
      </c>
      <c r="L65" s="2">
        <f>'基本統計・相関'!X65</f>
        <v>0.0010299999999999999</v>
      </c>
      <c r="CA65">
        <f t="shared" si="6"/>
        <v>2000</v>
      </c>
      <c r="CB65">
        <f t="shared" si="7"/>
        <v>2</v>
      </c>
      <c r="CC65" s="60">
        <f t="shared" si="8"/>
        <v>-1.4863342621785778</v>
      </c>
    </row>
    <row r="66" spans="1:81" ht="13.5">
      <c r="A66">
        <f>'基本統計・相関'!M66</f>
        <v>2000</v>
      </c>
      <c r="B66">
        <f>'基本統計・相関'!N66</f>
        <v>3</v>
      </c>
      <c r="C66" s="2">
        <f>'基本統計・相関'!O66</f>
        <v>-0.4628136579199533</v>
      </c>
      <c r="D66" s="2">
        <f>'基本統計・相関'!P66</f>
        <v>-0.24232891746538288</v>
      </c>
      <c r="E66" s="2">
        <f>'基本統計・相関'!Q66</f>
        <v>-0.5268888930542689</v>
      </c>
      <c r="F66" s="2">
        <f>'基本統計・相関'!R66</f>
        <v>-0.16262806428790866</v>
      </c>
      <c r="G66" s="2">
        <f>'基本統計・相関'!S66</f>
        <v>-0.11232374247719334</v>
      </c>
      <c r="H66" s="2">
        <f>'基本統計・相関'!T66</f>
        <v>-0.43412723065299763</v>
      </c>
      <c r="I66" s="2">
        <f>'基本統計・相関'!U66</f>
        <v>0.004185487743781913</v>
      </c>
      <c r="J66" s="2">
        <f>'基本統計・相関'!V66</f>
        <v>-0.02889023082729414</v>
      </c>
      <c r="K66" s="2">
        <f>'基本統計・相関'!W66</f>
        <v>0.0385684079186559</v>
      </c>
      <c r="L66" s="2">
        <f>'基本統計・相関'!X66</f>
        <v>0.00113</v>
      </c>
      <c r="CA66">
        <f t="shared" si="6"/>
        <v>2000</v>
      </c>
      <c r="CB66">
        <f t="shared" si="7"/>
        <v>3</v>
      </c>
      <c r="CC66" s="60">
        <f t="shared" si="8"/>
        <v>-1.278107543487565</v>
      </c>
    </row>
    <row r="67" spans="1:81" ht="13.5">
      <c r="A67">
        <f>'基本統計・相関'!M67</f>
        <v>2000</v>
      </c>
      <c r="B67">
        <f>'基本統計・相関'!N67</f>
        <v>4</v>
      </c>
      <c r="C67" s="2">
        <f>'基本統計・相関'!O67</f>
        <v>-0.41374343837898253</v>
      </c>
      <c r="D67" s="2">
        <f>'基本統計・相関'!P67</f>
        <v>-0.3967516824519557</v>
      </c>
      <c r="E67" s="2">
        <f>'基本統計・相関'!Q67</f>
        <v>-0.7338217913421066</v>
      </c>
      <c r="F67" s="2">
        <f>'基本統計・相関'!R67</f>
        <v>-0.0766675696950685</v>
      </c>
      <c r="G67" s="2">
        <f>'基本統計・相関'!S67</f>
        <v>-0.05817263106168913</v>
      </c>
      <c r="H67" s="2">
        <f>'基本統計・相関'!T67</f>
        <v>-0.09357547946502653</v>
      </c>
      <c r="I67" s="2">
        <f>'基本統計・相関'!U67</f>
        <v>0.1208675004665074</v>
      </c>
      <c r="J67" s="2">
        <f>'基本統計・相関'!V67</f>
        <v>0.2049258144489141</v>
      </c>
      <c r="K67" s="2">
        <f>'基本統計・相関'!W67</f>
        <v>0.042971673283002554</v>
      </c>
      <c r="L67" s="2">
        <f>'基本統計・相関'!X67</f>
        <v>0.00101</v>
      </c>
      <c r="CA67">
        <f t="shared" si="6"/>
        <v>2000</v>
      </c>
      <c r="CB67">
        <f t="shared" si="7"/>
        <v>4</v>
      </c>
      <c r="CC67" s="60">
        <f t="shared" si="8"/>
        <v>-1.1631063784296585</v>
      </c>
    </row>
    <row r="68" spans="1:81" ht="13.5">
      <c r="A68">
        <f>'基本統計・相関'!M68</f>
        <v>2000</v>
      </c>
      <c r="B68">
        <f>'基本統計・相関'!N68</f>
        <v>5</v>
      </c>
      <c r="C68" s="2">
        <f>'基本統計・相関'!O68</f>
        <v>0.13593832348712875</v>
      </c>
      <c r="D68" s="2">
        <f>'基本統計・相関'!P68</f>
        <v>-0.029609484497213345</v>
      </c>
      <c r="E68" s="2">
        <f>'基本統計・相関'!Q68</f>
        <v>-0.11720478389079925</v>
      </c>
      <c r="F68" s="2">
        <f>'基本統計・相関'!R68</f>
        <v>0.2905205647573741</v>
      </c>
      <c r="G68" s="2">
        <f>'基本統計・相関'!S68</f>
        <v>0.30266757385693954</v>
      </c>
      <c r="H68" s="2">
        <f>'基本統計・相関'!T68</f>
        <v>1.3401358462001856</v>
      </c>
      <c r="I68" s="2">
        <f>'基本統計・相関'!U68</f>
        <v>-0.03204011176200938</v>
      </c>
      <c r="J68" s="2">
        <f>'基本統計・相関'!V68</f>
        <v>-0.18707840879607052</v>
      </c>
      <c r="K68" s="2">
        <f>'基本統計・相関'!W68</f>
        <v>-0.053588490321685445</v>
      </c>
      <c r="L68" s="2">
        <f>'基本統計・相関'!X68</f>
        <v>0.0009</v>
      </c>
      <c r="CA68">
        <f t="shared" si="6"/>
        <v>2000</v>
      </c>
      <c r="CB68">
        <f t="shared" si="7"/>
        <v>5</v>
      </c>
      <c r="CC68" s="60">
        <f t="shared" si="8"/>
        <v>0.125130022732264</v>
      </c>
    </row>
    <row r="69" spans="1:81" ht="13.5">
      <c r="A69">
        <f>'基本統計・相関'!M69</f>
        <v>2000</v>
      </c>
      <c r="B69">
        <f>'基本統計・相関'!N69</f>
        <v>6</v>
      </c>
      <c r="C69" s="2">
        <f>'基本統計・相関'!O69</f>
        <v>-0.330855147241805</v>
      </c>
      <c r="D69" s="2">
        <f>'基本統計・相関'!P69</f>
        <v>-0.2707857606721934</v>
      </c>
      <c r="E69" s="2">
        <f>'基本統計・相関'!Q69</f>
        <v>-0.5244160844043901</v>
      </c>
      <c r="F69" s="2">
        <f>'基本統計・相関'!R69</f>
        <v>0.08002578625430123</v>
      </c>
      <c r="G69" s="2">
        <f>'基本統計・相関'!S69</f>
        <v>-0.04882531893103992</v>
      </c>
      <c r="H69" s="2">
        <f>'基本統計・相関'!T69</f>
        <v>-0.26457302080713396</v>
      </c>
      <c r="I69" s="2">
        <f>'基本統計・相関'!U69</f>
        <v>0.09221131609212296</v>
      </c>
      <c r="J69" s="2">
        <f>'基本統計・相関'!V69</f>
        <v>-0.19432116438575575</v>
      </c>
      <c r="K69" s="2">
        <f>'基本統計・相関'!W69</f>
        <v>-0.009607376155691072</v>
      </c>
      <c r="L69" s="2">
        <f>'基本統計・相関'!X69</f>
        <v>0.0009</v>
      </c>
      <c r="CA69">
        <f aca="true" t="shared" si="26" ref="CA69:CA132">A69</f>
        <v>2000</v>
      </c>
      <c r="CB69">
        <f aca="true" t="shared" si="27" ref="CB69:CB132">B69</f>
        <v>6</v>
      </c>
      <c r="CC69" s="60">
        <f aca="true" t="shared" si="28" ref="CC69:CC132">(C69-C$152)/C$153</f>
        <v>-0.9688490439484971</v>
      </c>
    </row>
    <row r="70" spans="1:81" ht="13.5">
      <c r="A70">
        <f>'基本統計・相関'!M70</f>
        <v>2000</v>
      </c>
      <c r="B70">
        <f>'基本統計・相関'!N70</f>
        <v>7</v>
      </c>
      <c r="C70" s="2">
        <f>'基本統計・相関'!O70</f>
        <v>-0.26958082761594393</v>
      </c>
      <c r="D70" s="2">
        <f>'基本統計・相関'!P70</f>
        <v>-0.18674974723444093</v>
      </c>
      <c r="E70" s="2">
        <f>'基本統計・相関'!Q70</f>
        <v>-0.4095703877072596</v>
      </c>
      <c r="F70" s="2">
        <f>'基本統計・相関'!R70</f>
        <v>0.18199908463878867</v>
      </c>
      <c r="G70" s="2">
        <f>'基本統計・相関'!S70</f>
        <v>-0.003991690619464916</v>
      </c>
      <c r="H70" s="2">
        <f>'基本統計・相関'!T70</f>
        <v>-0.35974792442555914</v>
      </c>
      <c r="I70" s="2">
        <f>'基本統計・相関'!U70</f>
        <v>-0.02568026196129969</v>
      </c>
      <c r="J70" s="2">
        <f>'基本統計・相関'!V70</f>
        <v>-0.3079482857895667</v>
      </c>
      <c r="K70" s="2">
        <f>'基本統計・相関'!W70</f>
        <v>-0.013681113155209035</v>
      </c>
      <c r="L70" s="2">
        <f>'基本統計・相関'!X70</f>
        <v>0.00107</v>
      </c>
      <c r="CA70">
        <f t="shared" si="26"/>
        <v>2000</v>
      </c>
      <c r="CB70">
        <f t="shared" si="27"/>
        <v>7</v>
      </c>
      <c r="CC70" s="60">
        <f t="shared" si="28"/>
        <v>-0.8252463005529623</v>
      </c>
    </row>
    <row r="71" spans="1:81" ht="13.5">
      <c r="A71">
        <f>'基本統計・相関'!M71</f>
        <v>2000</v>
      </c>
      <c r="B71">
        <f>'基本統計・相関'!N71</f>
        <v>8</v>
      </c>
      <c r="C71" s="2">
        <f>'基本統計・相関'!O71</f>
        <v>-0.430342648304713</v>
      </c>
      <c r="D71" s="2">
        <f>'基本統計・相関'!P71</f>
        <v>-0.3393272650541911</v>
      </c>
      <c r="E71" s="2">
        <f>'基本統計・相関'!Q71</f>
        <v>-0.759172550013072</v>
      </c>
      <c r="F71" s="2">
        <f>'基本統計・相関'!R71</f>
        <v>-0.2563999199859667</v>
      </c>
      <c r="G71" s="2">
        <f>'基本統計・相関'!S71</f>
        <v>-0.4364712034978059</v>
      </c>
      <c r="H71" s="2">
        <f>'基本統計・相関'!T71</f>
        <v>-0.8544915701252962</v>
      </c>
      <c r="I71" s="2">
        <f>'基本統計・相関'!U71</f>
        <v>0.18612603571592667</v>
      </c>
      <c r="J71" s="2">
        <f>'基本統計・相関'!V71</f>
        <v>0.09601290681273511</v>
      </c>
      <c r="K71" s="2">
        <f>'基本統計・相関'!W71</f>
        <v>0.11069052079865904</v>
      </c>
      <c r="L71" s="2">
        <f>'基本統計・相関'!X71</f>
        <v>0.00189</v>
      </c>
      <c r="CA71">
        <f t="shared" si="26"/>
        <v>2000</v>
      </c>
      <c r="CB71">
        <f t="shared" si="27"/>
        <v>8</v>
      </c>
      <c r="CC71" s="60">
        <f t="shared" si="28"/>
        <v>-1.2020083539732145</v>
      </c>
    </row>
    <row r="72" spans="1:81" ht="13.5">
      <c r="A72">
        <f>'基本統計・相関'!M72</f>
        <v>2000</v>
      </c>
      <c r="B72">
        <f>'基本統計・相関'!N72</f>
        <v>9</v>
      </c>
      <c r="C72" s="2">
        <f>'基本統計・相関'!O72</f>
        <v>-0.4126539659508076</v>
      </c>
      <c r="D72" s="2">
        <f>'基本統計・相関'!P72</f>
        <v>-0.4197399058004164</v>
      </c>
      <c r="E72" s="2">
        <f>'基本統計・相関'!Q72</f>
        <v>-0.7276939061697945</v>
      </c>
      <c r="F72" s="2">
        <f>'基本統計・相関'!R72</f>
        <v>0.05247951129384654</v>
      </c>
      <c r="G72" s="2">
        <f>'基本統計・相関'!S72</f>
        <v>-0.28644153325828936</v>
      </c>
      <c r="H72" s="2">
        <f>'基本統計・相関'!T72</f>
        <v>-0.7952825244227876</v>
      </c>
      <c r="I72" s="2">
        <f>'基本統計・相関'!U72</f>
        <v>0.29303714026934347</v>
      </c>
      <c r="J72" s="2">
        <f>'基本統計・相関'!V72</f>
        <v>0.6407742691354312</v>
      </c>
      <c r="K72" s="2">
        <f>'基本統計・相関'!W72</f>
        <v>0.07671876624758256</v>
      </c>
      <c r="L72" s="2">
        <f>'基本統計・相関'!X72</f>
        <v>0.00245</v>
      </c>
      <c r="CA72">
        <f t="shared" si="26"/>
        <v>2000</v>
      </c>
      <c r="CB72">
        <f t="shared" si="27"/>
        <v>9</v>
      </c>
      <c r="CC72" s="60">
        <f t="shared" si="28"/>
        <v>-1.1605530864389029</v>
      </c>
    </row>
    <row r="73" spans="1:81" ht="13.5">
      <c r="A73">
        <f>'基本統計・相関'!M73</f>
        <v>2000</v>
      </c>
      <c r="B73">
        <f>'基本統計・相関'!N73</f>
        <v>10</v>
      </c>
      <c r="C73" s="2">
        <f>'基本統計・相関'!O73</f>
        <v>-0.17817365460563805</v>
      </c>
      <c r="D73" s="2">
        <f>'基本統計・相関'!P73</f>
        <v>-0.21183937052446467</v>
      </c>
      <c r="E73" s="2">
        <f>'基本統計・相関'!Q73</f>
        <v>-0.17217223882144894</v>
      </c>
      <c r="F73" s="2">
        <f>'基本統計・相関'!R73</f>
        <v>-0.030197485415564662</v>
      </c>
      <c r="G73" s="2">
        <f>'基本統計・相関'!S73</f>
        <v>-0.16593402759674436</v>
      </c>
      <c r="H73" s="2">
        <f>'基本統計・相関'!T73</f>
        <v>-0.5415399882763874</v>
      </c>
      <c r="I73" s="2">
        <f>'基本統計・相関'!U73</f>
        <v>0.3086941775845544</v>
      </c>
      <c r="J73" s="2">
        <f>'基本統計・相関'!V73</f>
        <v>0.8627110407147489</v>
      </c>
      <c r="K73" s="2">
        <f>'基本統計・相関'!W73</f>
        <v>0.1127723945003245</v>
      </c>
      <c r="L73" s="2">
        <f>'基本統計・相関'!X73</f>
        <v>0.00318</v>
      </c>
      <c r="CA73">
        <f t="shared" si="26"/>
        <v>2000</v>
      </c>
      <c r="CB73">
        <f t="shared" si="27"/>
        <v>10</v>
      </c>
      <c r="CC73" s="60">
        <f t="shared" si="28"/>
        <v>-0.61102408004592</v>
      </c>
    </row>
    <row r="74" spans="1:81" ht="13.5">
      <c r="A74">
        <f>'基本統計・相関'!M74</f>
        <v>2000</v>
      </c>
      <c r="B74">
        <f>'基本統計・相関'!N74</f>
        <v>11</v>
      </c>
      <c r="C74" s="2">
        <f>'基本統計・相関'!O74</f>
        <v>-0.4016338280120919</v>
      </c>
      <c r="D74" s="2">
        <f>'基本統計・相関'!P74</f>
        <v>-0.31101640784322204</v>
      </c>
      <c r="E74" s="2">
        <f>'基本統計・相関'!Q74</f>
        <v>0.11234904103021526</v>
      </c>
      <c r="F74" s="2">
        <f>'基本統計・相関'!R74</f>
        <v>0.03139278414472235</v>
      </c>
      <c r="G74" s="2">
        <f>'基本統計・相関'!S74</f>
        <v>-0.20938377265395003</v>
      </c>
      <c r="H74" s="2">
        <f>'基本統計・相関'!T74</f>
        <v>-0.5293240023430561</v>
      </c>
      <c r="I74" s="2">
        <f>'基本統計・相関'!U74</f>
        <v>0.20787418523573042</v>
      </c>
      <c r="J74" s="2">
        <f>'基本統計・相関'!V74</f>
        <v>0.5151575369046812</v>
      </c>
      <c r="K74" s="2">
        <f>'基本統計・相関'!W74</f>
        <v>0.08776761340936878</v>
      </c>
      <c r="L74" s="2">
        <f>'基本統計・相関'!X74</f>
        <v>0.0034999999999999996</v>
      </c>
      <c r="CA74">
        <f t="shared" si="26"/>
        <v>2000</v>
      </c>
      <c r="CB74">
        <f t="shared" si="27"/>
        <v>11</v>
      </c>
      <c r="CC74" s="60">
        <f t="shared" si="28"/>
        <v>-1.1347262465774468</v>
      </c>
    </row>
    <row r="75" spans="1:81" ht="13.5">
      <c r="A75">
        <f>'基本統計・相関'!M75</f>
        <v>2000</v>
      </c>
      <c r="B75">
        <f>'基本統計・相関'!N75</f>
        <v>12</v>
      </c>
      <c r="C75" s="2">
        <f>'基本統計・相関'!O75</f>
        <v>-0.20928625713992755</v>
      </c>
      <c r="D75" s="2">
        <f>'基本統計・相関'!P75</f>
        <v>-0.0197941717721003</v>
      </c>
      <c r="E75" s="2">
        <f>'基本統計・相関'!Q75</f>
        <v>0.3204056785933218</v>
      </c>
      <c r="F75" s="2">
        <f>'基本統計・相関'!R75</f>
        <v>-0.29684492689735653</v>
      </c>
      <c r="G75" s="2">
        <f>'基本統計・相関'!S75</f>
        <v>-0.40342931899840995</v>
      </c>
      <c r="H75" s="2">
        <f>'基本統計・相関'!T75</f>
        <v>-0.6921329223550016</v>
      </c>
      <c r="I75" s="2">
        <f>'基本統計・相関'!U75</f>
        <v>0.4128894911939782</v>
      </c>
      <c r="J75" s="2">
        <f>'基本統計・相関'!V75</f>
        <v>0.06454477250055657</v>
      </c>
      <c r="K75" s="2">
        <f>'基本統計・相関'!W75</f>
        <v>0.1275514678362022</v>
      </c>
      <c r="L75" s="2">
        <f>'基本統計・相関'!X75</f>
        <v>0.00329</v>
      </c>
      <c r="CA75">
        <f t="shared" si="26"/>
        <v>2000</v>
      </c>
      <c r="CB75">
        <f t="shared" si="27"/>
        <v>12</v>
      </c>
      <c r="CC75" s="60">
        <f t="shared" si="28"/>
        <v>-0.6839397012291402</v>
      </c>
    </row>
    <row r="76" spans="1:81" ht="13.5">
      <c r="A76">
        <f>'基本統計・相関'!M76</f>
        <v>2001</v>
      </c>
      <c r="B76">
        <f>'基本統計・相関'!N76</f>
        <v>1</v>
      </c>
      <c r="C76" s="2">
        <f>'基本統計・相関'!O76</f>
        <v>0.026486459301618304</v>
      </c>
      <c r="D76" s="2">
        <f>'基本統計・相関'!P76</f>
        <v>0.21985149850445818</v>
      </c>
      <c r="E76" s="2">
        <f>'基本統計・相関'!Q76</f>
        <v>-0.12769412111473544</v>
      </c>
      <c r="F76" s="2">
        <f>'基本統計・相関'!R76</f>
        <v>-0.0548233014102808</v>
      </c>
      <c r="G76" s="2">
        <f>'基本統計・相関'!S76</f>
        <v>-0.30003888477676643</v>
      </c>
      <c r="H76" s="2">
        <f>'基本統計・相関'!T76</f>
        <v>-0.6606644578325517</v>
      </c>
      <c r="I76" s="2">
        <f>'基本統計・相関'!U76</f>
        <v>0.2912599940736058</v>
      </c>
      <c r="J76" s="2">
        <f>'基本統計・相関'!V76</f>
        <v>0.0543530488042987</v>
      </c>
      <c r="K76" s="2">
        <f>'基本統計・相関'!W76</f>
        <v>0.07042518671719167</v>
      </c>
      <c r="L76" s="2">
        <f>'基本統計・相関'!X76</f>
        <v>0.0025900000000000003</v>
      </c>
      <c r="CA76">
        <f t="shared" si="26"/>
        <v>2001</v>
      </c>
      <c r="CB76">
        <f t="shared" si="27"/>
        <v>1</v>
      </c>
      <c r="CC76" s="60">
        <f t="shared" si="28"/>
        <v>-0.13138180902312455</v>
      </c>
    </row>
    <row r="77" spans="1:81" ht="13.5">
      <c r="A77">
        <f>'基本統計・相関'!M77</f>
        <v>2001</v>
      </c>
      <c r="B77">
        <f>'基本統計・相関'!N77</f>
        <v>2</v>
      </c>
      <c r="C77" s="2">
        <f>'基本統計・相関'!O77</f>
        <v>0.12282892530796996</v>
      </c>
      <c r="D77" s="2">
        <f>'基本統計・相関'!P77</f>
        <v>0.2427966485045625</v>
      </c>
      <c r="E77" s="2">
        <f>'基本統計・相関'!Q77</f>
        <v>-0.1028537795329304</v>
      </c>
      <c r="F77" s="2">
        <f>'基本統計・相関'!R77</f>
        <v>0.16850818661088085</v>
      </c>
      <c r="G77" s="2">
        <f>'基本統計・相関'!S77</f>
        <v>0.05222084111418557</v>
      </c>
      <c r="H77" s="2">
        <f>'基本統計・相関'!T77</f>
        <v>-0.07465994270851073</v>
      </c>
      <c r="I77" s="2">
        <f>'基本統計・相関'!U77</f>
        <v>0.09308699117479802</v>
      </c>
      <c r="J77" s="2">
        <f>'基本統計・相関'!V77</f>
        <v>-0.21975284797530958</v>
      </c>
      <c r="K77" s="2">
        <f>'基本統計・相関'!W77</f>
        <v>0.06542876681038501</v>
      </c>
      <c r="L77" s="2">
        <f>'基本統計・相関'!X77</f>
        <v>0.0023699999999999997</v>
      </c>
      <c r="CA77">
        <f t="shared" si="26"/>
        <v>2001</v>
      </c>
      <c r="CB77">
        <f t="shared" si="27"/>
        <v>2</v>
      </c>
      <c r="CC77" s="60">
        <f t="shared" si="28"/>
        <v>0.09440678411800618</v>
      </c>
    </row>
    <row r="78" spans="1:81" ht="13.5">
      <c r="A78">
        <f>'基本統計・相関'!M78</f>
        <v>2001</v>
      </c>
      <c r="B78">
        <f>'基本統計・相関'!N78</f>
        <v>3</v>
      </c>
      <c r="C78" s="2">
        <f>'基本統計・相関'!O78</f>
        <v>-0.009397685447099624</v>
      </c>
      <c r="D78" s="2">
        <f>'基本統計・相関'!P78</f>
        <v>0.07634533708829183</v>
      </c>
      <c r="E78" s="2">
        <f>'基本統計・相関'!Q78</f>
        <v>-0.1313651879590435</v>
      </c>
      <c r="F78" s="2">
        <f>'基本統計・相関'!R78</f>
        <v>0.27744133520382386</v>
      </c>
      <c r="G78" s="2">
        <f>'基本統計・相関'!S78</f>
        <v>0.23976343602900507</v>
      </c>
      <c r="H78" s="2">
        <f>'基本統計・相関'!T78</f>
        <v>0.8999076844498017</v>
      </c>
      <c r="I78" s="2">
        <f>'基本統計・相関'!U78</f>
        <v>-0.03155071322335945</v>
      </c>
      <c r="J78" s="2">
        <f>'基本統計・相関'!V78</f>
        <v>-0.15282181853246524</v>
      </c>
      <c r="K78" s="2">
        <f>'基本統計・相関'!W78</f>
        <v>0.04803255336484358</v>
      </c>
      <c r="L78" s="2">
        <f>'基本統計・相関'!X78</f>
        <v>0.00131</v>
      </c>
      <c r="CA78">
        <f t="shared" si="26"/>
        <v>2001</v>
      </c>
      <c r="CB78">
        <f t="shared" si="27"/>
        <v>3</v>
      </c>
      <c r="CC78" s="60">
        <f t="shared" si="28"/>
        <v>-0.21548003584608705</v>
      </c>
    </row>
    <row r="79" spans="1:81" ht="13.5">
      <c r="A79">
        <f>'基本統計・相関'!M79</f>
        <v>2001</v>
      </c>
      <c r="B79">
        <f>'基本統計・相関'!N79</f>
        <v>4</v>
      </c>
      <c r="C79" s="2">
        <f>'基本統計・相関'!O79</f>
        <v>-0.47506150976061035</v>
      </c>
      <c r="D79" s="2">
        <f>'基本統計・相関'!P79</f>
        <v>-0.42422522292927445</v>
      </c>
      <c r="E79" s="2">
        <f>'基本統計・相関'!Q79</f>
        <v>-0.406060029432349</v>
      </c>
      <c r="F79" s="2">
        <f>'基本統計・相関'!R79</f>
        <v>-0.07674094660021014</v>
      </c>
      <c r="G79" s="2">
        <f>'基本統計・相関'!S79</f>
        <v>-0.11688543625346659</v>
      </c>
      <c r="H79" s="2">
        <f>'基本統計・相関'!T79</f>
        <v>-0.1580879450943583</v>
      </c>
      <c r="I79" s="2">
        <f>'基本統計・相関'!U79</f>
        <v>0.023745560736857074</v>
      </c>
      <c r="J79" s="2">
        <f>'基本統計・相関'!V79</f>
        <v>-0.011994957270306195</v>
      </c>
      <c r="K79" s="2">
        <f>'基本統計・相関'!W79</f>
        <v>0.013274473965098732</v>
      </c>
      <c r="L79" s="2">
        <f>'基本統計・相関'!X79</f>
        <v>0.0005600000000000001</v>
      </c>
      <c r="CA79">
        <f t="shared" si="26"/>
        <v>2001</v>
      </c>
      <c r="CB79">
        <f t="shared" si="27"/>
        <v>4</v>
      </c>
      <c r="CC79" s="60">
        <f t="shared" si="28"/>
        <v>-1.3068116586170309</v>
      </c>
    </row>
    <row r="80" spans="1:81" ht="13.5">
      <c r="A80">
        <f>'基本統計・相関'!M80</f>
        <v>2001</v>
      </c>
      <c r="B80">
        <f>'基本統計・相関'!N80</f>
        <v>5</v>
      </c>
      <c r="C80" s="2">
        <f>'基本統計・相関'!O80</f>
        <v>-0.5741342784509513</v>
      </c>
      <c r="D80" s="2">
        <f>'基本統計・相関'!P80</f>
        <v>-0.49742837226815295</v>
      </c>
      <c r="E80" s="2">
        <f>'基本統計・相関'!Q80</f>
        <v>-0.5777937326971097</v>
      </c>
      <c r="F80" s="2">
        <f>'基本統計・相関'!R80</f>
        <v>-0.3087410020484651</v>
      </c>
      <c r="G80" s="2">
        <f>'基本統計・相関'!S80</f>
        <v>-0.33610542677219857</v>
      </c>
      <c r="H80" s="2">
        <f>'基本統計・相関'!T80</f>
        <v>-0.46446307103621065</v>
      </c>
      <c r="I80" s="2">
        <f>'基本統計・相関'!U80</f>
        <v>-0.004695221206135969</v>
      </c>
      <c r="J80" s="2">
        <f>'基本統計・相関'!V80</f>
        <v>0.3252182128475194</v>
      </c>
      <c r="K80" s="2">
        <f>'基本統計・相関'!W80</f>
        <v>-0.022008187215479813</v>
      </c>
      <c r="L80" s="2">
        <f>'基本統計・相関'!X80</f>
        <v>0.0004</v>
      </c>
      <c r="CA80">
        <f t="shared" si="26"/>
        <v>2001</v>
      </c>
      <c r="CB80">
        <f t="shared" si="27"/>
        <v>5</v>
      </c>
      <c r="CC80" s="60">
        <f t="shared" si="28"/>
        <v>-1.5389990001753628</v>
      </c>
    </row>
    <row r="81" spans="1:81" ht="13.5">
      <c r="A81">
        <f>'基本統計・相関'!M81</f>
        <v>2001</v>
      </c>
      <c r="B81">
        <f>'基本統計・相関'!N81</f>
        <v>6</v>
      </c>
      <c r="C81" s="2">
        <f>'基本統計・相関'!O81</f>
        <v>-0.677315922851149</v>
      </c>
      <c r="D81" s="2">
        <f>'基本統計・相関'!P81</f>
        <v>-0.6170578964497745</v>
      </c>
      <c r="E81" s="2">
        <f>'基本統計・相関'!Q81</f>
        <v>-0.6635014353632191</v>
      </c>
      <c r="F81" s="2">
        <f>'基本統計・相関'!R81</f>
        <v>-0.4963372343938498</v>
      </c>
      <c r="G81" s="2">
        <f>'基本統計・相関'!S81</f>
        <v>-0.47755824203273656</v>
      </c>
      <c r="H81" s="2">
        <f>'基本統計・相関'!T81</f>
        <v>-0.7684069656756991</v>
      </c>
      <c r="I81" s="2">
        <f>'基本統計・相関'!U81</f>
        <v>-0.15091540603199682</v>
      </c>
      <c r="J81" s="2">
        <f>'基本統計・相関'!V81</f>
        <v>0.1370456532670754</v>
      </c>
      <c r="K81" s="2">
        <f>'基本統計・相関'!W81</f>
        <v>-0.032306365125046366</v>
      </c>
      <c r="L81" s="2">
        <f>'基本統計・相関'!X81</f>
        <v>0.00046</v>
      </c>
      <c r="CA81">
        <f t="shared" si="26"/>
        <v>2001</v>
      </c>
      <c r="CB81">
        <f t="shared" si="27"/>
        <v>6</v>
      </c>
      <c r="CC81" s="60">
        <f t="shared" si="28"/>
        <v>-1.7808159194721258</v>
      </c>
    </row>
    <row r="82" spans="1:81" ht="13.5">
      <c r="A82">
        <f>'基本統計・相関'!M82</f>
        <v>2001</v>
      </c>
      <c r="B82">
        <f>'基本統計・相関'!N82</f>
        <v>7</v>
      </c>
      <c r="C82" s="2">
        <f>'基本統計・相関'!O82</f>
        <v>-0.4164873729147871</v>
      </c>
      <c r="D82" s="2">
        <f>'基本統計・相関'!P82</f>
        <v>-0.3725915671399158</v>
      </c>
      <c r="E82" s="2">
        <f>'基本統計・相関'!Q82</f>
        <v>-0.23331916066040803</v>
      </c>
      <c r="F82" s="2">
        <f>'基本統計・相関'!R82</f>
        <v>-0.44679458985695786</v>
      </c>
      <c r="G82" s="2">
        <f>'基本統計・相関'!S82</f>
        <v>-0.41392067473577676</v>
      </c>
      <c r="H82" s="2">
        <f>'基本統計・相関'!T82</f>
        <v>-0.5166897721827144</v>
      </c>
      <c r="I82" s="2">
        <f>'基本統計・相関'!U82</f>
        <v>-0.09125837281771887</v>
      </c>
      <c r="J82" s="2">
        <f>'基本統計・相関'!V82</f>
        <v>0.012140583045169295</v>
      </c>
      <c r="K82" s="2">
        <f>'基本統計・相関'!W82</f>
        <v>0.024258825752621282</v>
      </c>
      <c r="L82" s="2">
        <f>'基本統計・相関'!X82</f>
        <v>0.0005099999999999999</v>
      </c>
      <c r="CA82">
        <f t="shared" si="26"/>
        <v>2001</v>
      </c>
      <c r="CB82">
        <f t="shared" si="27"/>
        <v>7</v>
      </c>
      <c r="CC82" s="60">
        <f t="shared" si="28"/>
        <v>-1.1695370745099294</v>
      </c>
    </row>
    <row r="83" spans="1:81" ht="13.5">
      <c r="A83">
        <f>'基本統計・相関'!M83</f>
        <v>2001</v>
      </c>
      <c r="B83">
        <f>'基本統計・相関'!N83</f>
        <v>8</v>
      </c>
      <c r="C83" s="2">
        <f>'基本統計・相関'!O83</f>
        <v>-0.005986414999001655</v>
      </c>
      <c r="D83" s="2">
        <f>'基本統計・相関'!P83</f>
        <v>-0.18009376792004828</v>
      </c>
      <c r="E83" s="2">
        <f>'基本統計・相関'!Q83</f>
        <v>0.128616121566957</v>
      </c>
      <c r="F83" s="2">
        <f>'基本統計・相関'!R83</f>
        <v>-0.03889385916673127</v>
      </c>
      <c r="G83" s="2">
        <f>'基本統計・相関'!S83</f>
        <v>0.020874582835536337</v>
      </c>
      <c r="H83" s="2">
        <f>'基本統計・相関'!T83</f>
        <v>0.30746054602791006</v>
      </c>
      <c r="I83" s="2">
        <f>'基本統計・相関'!U83</f>
        <v>0.18137268715640587</v>
      </c>
      <c r="J83" s="2">
        <f>'基本統計・相関'!V83</f>
        <v>0.1116716933405919</v>
      </c>
      <c r="K83" s="2">
        <f>'基本統計・相関'!W83</f>
        <v>-0.0014297456341783032</v>
      </c>
      <c r="L83" s="2">
        <f>'基本統計・相関'!X83</f>
        <v>0.00045</v>
      </c>
      <c r="CA83">
        <f t="shared" si="26"/>
        <v>2001</v>
      </c>
      <c r="CB83">
        <f t="shared" si="27"/>
        <v>8</v>
      </c>
      <c r="CC83" s="60">
        <f t="shared" si="28"/>
        <v>-0.20748536862167558</v>
      </c>
    </row>
    <row r="84" spans="1:81" ht="13.5">
      <c r="A84">
        <f>'基本統計・相関'!M84</f>
        <v>2001</v>
      </c>
      <c r="B84">
        <f>'基本統計・相関'!N84</f>
        <v>9</v>
      </c>
      <c r="C84" s="2">
        <f>'基本統計・相関'!O84</f>
        <v>0.3532686405342793</v>
      </c>
      <c r="D84" s="2">
        <f>'基本統計・相関'!P84</f>
        <v>0.034519872206321134</v>
      </c>
      <c r="E84" s="2">
        <f>'基本統計・相関'!Q84</f>
        <v>0.4901947137048792</v>
      </c>
      <c r="F84" s="2">
        <f>'基本統計・相関'!R84</f>
        <v>0.6460726208470182</v>
      </c>
      <c r="G84" s="2">
        <f>'基本統計・相関'!S84</f>
        <v>0.4797413710063365</v>
      </c>
      <c r="H84" s="2">
        <f>'基本統計・相関'!T84</f>
        <v>1.8676095325873114</v>
      </c>
      <c r="I84" s="2">
        <f>'基本統計・相関'!U84</f>
        <v>0.47533449692607266</v>
      </c>
      <c r="J84" s="2">
        <f>'基本統計・相関'!V84</f>
        <v>0.36448544082657097</v>
      </c>
      <c r="K84" s="2">
        <f>'基本統計・相関'!W84</f>
        <v>-0.03620043912335624</v>
      </c>
      <c r="L84" s="2">
        <f>'基本統計・相関'!X84</f>
        <v>0.0004</v>
      </c>
      <c r="CA84">
        <f t="shared" si="26"/>
        <v>2001</v>
      </c>
      <c r="CB84">
        <f t="shared" si="27"/>
        <v>9</v>
      </c>
      <c r="CC84" s="60">
        <f t="shared" si="28"/>
        <v>0.6344662330982815</v>
      </c>
    </row>
    <row r="85" spans="1:81" ht="13.5">
      <c r="A85">
        <f>'基本統計・相関'!M85</f>
        <v>2001</v>
      </c>
      <c r="B85">
        <f>'基本統計・相関'!N85</f>
        <v>10</v>
      </c>
      <c r="C85" s="2">
        <f>'基本統計・相関'!O85</f>
        <v>-0.13480105121828</v>
      </c>
      <c r="D85" s="2">
        <f>'基本統計・相関'!P85</f>
        <v>-0.2919510713343396</v>
      </c>
      <c r="E85" s="2">
        <f>'基本統計・相関'!Q85</f>
        <v>-0.045274045293727694</v>
      </c>
      <c r="F85" s="2">
        <f>'基本統計・相関'!R85</f>
        <v>0.4276881490790183</v>
      </c>
      <c r="G85" s="2">
        <f>'基本統計・相関'!S85</f>
        <v>0.2934758797578838</v>
      </c>
      <c r="H85" s="2">
        <f>'基本統計・相関'!T85</f>
        <v>0.7143537281502919</v>
      </c>
      <c r="I85" s="2">
        <f>'基本統計・相関'!U85</f>
        <v>0.4173044034380293</v>
      </c>
      <c r="J85" s="2">
        <f>'基本統計・相関'!V85</f>
        <v>0.18131848171517095</v>
      </c>
      <c r="K85" s="2">
        <f>'基本統計・相関'!W85</f>
        <v>-0.11761170003154808</v>
      </c>
      <c r="L85" s="2">
        <f>'基本統計・相関'!X85</f>
        <v>0.0005099999999999999</v>
      </c>
      <c r="CA85">
        <f t="shared" si="26"/>
        <v>2001</v>
      </c>
      <c r="CB85">
        <f t="shared" si="27"/>
        <v>10</v>
      </c>
      <c r="CC85" s="60">
        <f t="shared" si="28"/>
        <v>-0.5093758712585906</v>
      </c>
    </row>
    <row r="86" spans="1:81" ht="13.5">
      <c r="A86">
        <f>'基本統計・相関'!M86</f>
        <v>2001</v>
      </c>
      <c r="B86">
        <f>'基本統計・相関'!N86</f>
        <v>11</v>
      </c>
      <c r="C86" s="2">
        <f>'基本統計・相関'!O86</f>
        <v>-0.040359869373094104</v>
      </c>
      <c r="D86" s="2">
        <f>'基本統計・相関'!P86</f>
        <v>-0.13166359488031854</v>
      </c>
      <c r="E86" s="2">
        <f>'基本統計・相関'!Q86</f>
        <v>-0.14307141312294358</v>
      </c>
      <c r="F86" s="2">
        <f>'基本統計・相関'!R86</f>
        <v>0.10743818736400579</v>
      </c>
      <c r="G86" s="2">
        <f>'基本統計・相関'!S86</f>
        <v>-0.11000895066440441</v>
      </c>
      <c r="H86" s="2">
        <f>'基本統計・相関'!T86</f>
        <v>-0.35296356065933787</v>
      </c>
      <c r="I86" s="2">
        <f>'基本統計・相関'!U86</f>
        <v>0.3601475957444036</v>
      </c>
      <c r="J86" s="2">
        <f>'基本統計・相関'!V86</f>
        <v>0.1885623915248802</v>
      </c>
      <c r="K86" s="2">
        <f>'基本統計・相関'!W86</f>
        <v>-0.07749175765522409</v>
      </c>
      <c r="L86" s="2">
        <f>'基本統計・相関'!X86</f>
        <v>0.00043999999999999996</v>
      </c>
      <c r="CA86">
        <f t="shared" si="26"/>
        <v>2001</v>
      </c>
      <c r="CB86">
        <f t="shared" si="27"/>
        <v>11</v>
      </c>
      <c r="CC86" s="60">
        <f t="shared" si="28"/>
        <v>-0.28804313537030235</v>
      </c>
    </row>
    <row r="87" spans="1:81" ht="13.5">
      <c r="A87">
        <f>'基本統計・相関'!M87</f>
        <v>2001</v>
      </c>
      <c r="B87">
        <f>'基本統計・相関'!N87</f>
        <v>12</v>
      </c>
      <c r="C87" s="2">
        <f>'基本統計・相関'!O87</f>
        <v>0.1959436753997399</v>
      </c>
      <c r="D87" s="2">
        <f>'基本統計・相関'!P87</f>
        <v>0.11321840314623444</v>
      </c>
      <c r="E87" s="2">
        <f>'基本統計・相関'!Q87</f>
        <v>0.2412146653338243</v>
      </c>
      <c r="F87" s="2">
        <f>'基本統計・相関'!R87</f>
        <v>0.16157778705449943</v>
      </c>
      <c r="G87" s="2">
        <f>'基本統計・相関'!S87</f>
        <v>-0.0024018472951710113</v>
      </c>
      <c r="H87" s="2">
        <f>'基本統計・相関'!T87</f>
        <v>-0.1986536860760375</v>
      </c>
      <c r="I87" s="2">
        <f>'基本統計・相関'!U87</f>
        <v>0.03826435643245518</v>
      </c>
      <c r="J87" s="2">
        <f>'基本統計・相関'!V87</f>
        <v>-0.04062083407268435</v>
      </c>
      <c r="K87" s="2">
        <f>'基本統計・相関'!W87</f>
        <v>-0.0075030330333236694</v>
      </c>
      <c r="L87" s="2">
        <f>'基本統計・相関'!X87</f>
        <v>0.00047</v>
      </c>
      <c r="CA87">
        <f t="shared" si="26"/>
        <v>2001</v>
      </c>
      <c r="CB87">
        <f t="shared" si="27"/>
        <v>12</v>
      </c>
      <c r="CC87" s="60">
        <f t="shared" si="28"/>
        <v>0.26575880826069026</v>
      </c>
    </row>
    <row r="88" spans="1:81" ht="13.5">
      <c r="A88">
        <f>'基本統計・相関'!M88</f>
        <v>2002</v>
      </c>
      <c r="B88">
        <f>'基本統計・相関'!N88</f>
        <v>1</v>
      </c>
      <c r="C88" s="2">
        <f>'基本統計・相関'!O88</f>
        <v>0.7460083534295845</v>
      </c>
      <c r="D88" s="2">
        <f>'基本統計・相関'!P88</f>
        <v>0.5372744936628695</v>
      </c>
      <c r="E88" s="2">
        <f>'基本統計・相関'!Q88</f>
        <v>0.26221460877984115</v>
      </c>
      <c r="F88" s="2">
        <f>'基本統計・相関'!R88</f>
        <v>0.010614571854365984</v>
      </c>
      <c r="G88" s="2">
        <f>'基本統計・相関'!S88</f>
        <v>-0.17564826132229439</v>
      </c>
      <c r="H88" s="2">
        <f>'基本統計・相関'!T88</f>
        <v>-0.41940454988752107</v>
      </c>
      <c r="I88" s="2">
        <f>'基本統計・相関'!U88</f>
        <v>-0.14136224263325636</v>
      </c>
      <c r="J88" s="2">
        <f>'基本統計・相関'!V88</f>
        <v>0.036205090298455866</v>
      </c>
      <c r="K88" s="2">
        <f>'基本統計・相関'!W88</f>
        <v>0.07109469738880625</v>
      </c>
      <c r="L88" s="2">
        <f>'基本統計・相関'!X88</f>
        <v>0.00037</v>
      </c>
      <c r="CA88">
        <f t="shared" si="26"/>
        <v>2002</v>
      </c>
      <c r="CB88">
        <f t="shared" si="27"/>
        <v>1</v>
      </c>
      <c r="CC88" s="60">
        <f t="shared" si="28"/>
        <v>1.554892613293245</v>
      </c>
    </row>
    <row r="89" spans="1:81" ht="13.5">
      <c r="A89">
        <f>'基本統計・相関'!M89</f>
        <v>2002</v>
      </c>
      <c r="B89">
        <f>'基本統計・相関'!N89</f>
        <v>2</v>
      </c>
      <c r="C89" s="2">
        <f>'基本統計・相関'!O89</f>
        <v>0.5238700156391101</v>
      </c>
      <c r="D89" s="2">
        <f>'基本統計・相関'!P89</f>
        <v>0.4900025883234378</v>
      </c>
      <c r="E89" s="2">
        <f>'基本統計・相関'!Q89</f>
        <v>0.5530745532698682</v>
      </c>
      <c r="F89" s="2">
        <f>'基本統計・相関'!R89</f>
        <v>-0.06969298256262602</v>
      </c>
      <c r="G89" s="2">
        <f>'基本統計・相関'!S89</f>
        <v>-0.1355918235720961</v>
      </c>
      <c r="H89" s="2">
        <f>'基本統計・相関'!T89</f>
        <v>-0.2417800548247354</v>
      </c>
      <c r="I89" s="2">
        <f>'基本統計・相関'!U89</f>
        <v>-0.26525996599019364</v>
      </c>
      <c r="J89" s="2">
        <f>'基本統計・相関'!V89</f>
        <v>0.008653837345702797</v>
      </c>
      <c r="K89" s="2">
        <f>'基本統計・相関'!W89</f>
        <v>0.06091930058395634</v>
      </c>
      <c r="L89" s="2">
        <f>'基本統計・相関'!X89</f>
        <v>0.00039</v>
      </c>
      <c r="CA89">
        <f t="shared" si="26"/>
        <v>2002</v>
      </c>
      <c r="CB89">
        <f t="shared" si="27"/>
        <v>2</v>
      </c>
      <c r="CC89" s="60">
        <f t="shared" si="28"/>
        <v>1.0342883060595707</v>
      </c>
    </row>
    <row r="90" spans="1:81" ht="13.5">
      <c r="A90">
        <f>'基本統計・相関'!M90</f>
        <v>2002</v>
      </c>
      <c r="B90">
        <f>'基本統計・相関'!N90</f>
        <v>3</v>
      </c>
      <c r="C90" s="2">
        <f>'基本統計・相関'!O90</f>
        <v>-0.138423028695975</v>
      </c>
      <c r="D90" s="2">
        <f>'基本統計・相関'!P90</f>
        <v>-0.1266783862406491</v>
      </c>
      <c r="E90" s="2">
        <f>'基本統計・相関'!Q90</f>
        <v>-0.023870020609174758</v>
      </c>
      <c r="F90" s="2">
        <f>'基本統計・相関'!R90</f>
        <v>-0.37696948029211785</v>
      </c>
      <c r="G90" s="2">
        <f>'基本統計・相関'!S90</f>
        <v>-0.4461646693042345</v>
      </c>
      <c r="H90" s="2">
        <f>'基本統計・相関'!T90</f>
        <v>-0.6047138065152605</v>
      </c>
      <c r="I90" s="2">
        <f>'基本統計・相関'!U90</f>
        <v>-0.34869880759869165</v>
      </c>
      <c r="J90" s="2">
        <f>'基本統計・相関'!V90</f>
        <v>0.05698804636650423</v>
      </c>
      <c r="K90" s="2">
        <f>'基本統計・相関'!W90</f>
        <v>0.032276777557327385</v>
      </c>
      <c r="L90" s="2">
        <f>'基本統計・相関'!X90</f>
        <v>0.00048</v>
      </c>
      <c r="CA90">
        <f t="shared" si="26"/>
        <v>2002</v>
      </c>
      <c r="CB90">
        <f t="shared" si="27"/>
        <v>3</v>
      </c>
      <c r="CC90" s="60">
        <f t="shared" si="28"/>
        <v>-0.5178643523301018</v>
      </c>
    </row>
    <row r="91" spans="1:81" ht="13.5">
      <c r="A91">
        <f>'基本統計・相関'!M91</f>
        <v>2002</v>
      </c>
      <c r="B91">
        <f>'基本統計・相関'!N91</f>
        <v>4</v>
      </c>
      <c r="C91" s="2">
        <f>'基本統計・相関'!O91</f>
        <v>-0.4542403299644394</v>
      </c>
      <c r="D91" s="2">
        <f>'基本統計・相関'!P91</f>
        <v>-0.3674368601925596</v>
      </c>
      <c r="E91" s="2">
        <f>'基本統計・相関'!Q91</f>
        <v>-0.18809496548888194</v>
      </c>
      <c r="F91" s="2">
        <f>'基本統計・相関'!R91</f>
        <v>-0.4047004201271832</v>
      </c>
      <c r="G91" s="2">
        <f>'基本統計・相関'!S91</f>
        <v>-0.486522275162356</v>
      </c>
      <c r="H91" s="2">
        <f>'基本統計・相関'!T91</f>
        <v>-0.6168172736088282</v>
      </c>
      <c r="I91" s="2">
        <f>'基本統計・相関'!U91</f>
        <v>-0.23142795987087972</v>
      </c>
      <c r="J91" s="2">
        <f>'基本統計・相関'!V91</f>
        <v>0.0778494505418339</v>
      </c>
      <c r="K91" s="2">
        <f>'基本統計・相関'!W91</f>
        <v>0.02093713113273199</v>
      </c>
      <c r="L91" s="2">
        <f>'基本統計・相関'!X91</f>
        <v>0.00035000000000000005</v>
      </c>
      <c r="CA91">
        <f t="shared" si="26"/>
        <v>2002</v>
      </c>
      <c r="CB91">
        <f t="shared" si="27"/>
        <v>4</v>
      </c>
      <c r="CC91" s="60">
        <f t="shared" si="28"/>
        <v>-1.2580150574027125</v>
      </c>
    </row>
    <row r="92" spans="1:81" ht="13.5">
      <c r="A92">
        <f>'基本統計・相関'!M92</f>
        <v>2002</v>
      </c>
      <c r="B92">
        <f>'基本統計・相関'!N92</f>
        <v>5</v>
      </c>
      <c r="C92" s="2">
        <f>'基本統計・相関'!O92</f>
        <v>-0.552906747481406</v>
      </c>
      <c r="D92" s="2">
        <f>'基本統計・相関'!P92</f>
        <v>-0.5004908773661884</v>
      </c>
      <c r="E92" s="2">
        <f>'基本統計・相関'!Q92</f>
        <v>-0.3876448114118338</v>
      </c>
      <c r="F92" s="2">
        <f>'基本統計・相関'!R92</f>
        <v>-0.4194926804132929</v>
      </c>
      <c r="G92" s="2">
        <f>'基本統計・相関'!S92</f>
        <v>-0.45696346781938724</v>
      </c>
      <c r="H92" s="2">
        <f>'基本統計・相関'!T92</f>
        <v>-0.5614393239897942</v>
      </c>
      <c r="I92" s="2">
        <f>'基本統計・相関'!U92</f>
        <v>-0.1797239198369276</v>
      </c>
      <c r="J92" s="2">
        <f>'基本統計・相関'!V92</f>
        <v>-0.017783414391739583</v>
      </c>
      <c r="K92" s="2">
        <f>'基本統計・相関'!W92</f>
        <v>0.06754078001044306</v>
      </c>
      <c r="L92" s="2">
        <f>'基本統計・相関'!X92</f>
        <v>0.00029</v>
      </c>
      <c r="CA92">
        <f t="shared" si="26"/>
        <v>2002</v>
      </c>
      <c r="CB92">
        <f t="shared" si="27"/>
        <v>5</v>
      </c>
      <c r="CC92" s="60">
        <f t="shared" si="28"/>
        <v>-1.4892500727069977</v>
      </c>
    </row>
    <row r="93" spans="1:81" ht="13.5">
      <c r="A93">
        <f>'基本統計・相関'!M93</f>
        <v>2002</v>
      </c>
      <c r="B93">
        <f>'基本統計・相関'!N93</f>
        <v>6</v>
      </c>
      <c r="C93" s="2">
        <f>'基本統計・相関'!O93</f>
        <v>-0.3909940517519188</v>
      </c>
      <c r="D93" s="2">
        <f>'基本統計・相関'!P93</f>
        <v>-0.34773540613667875</v>
      </c>
      <c r="E93" s="2">
        <f>'基本統計・相関'!Q93</f>
        <v>-0.4330576876727803</v>
      </c>
      <c r="F93" s="2">
        <f>'基本統計・相関'!R93</f>
        <v>-0.5448986715776399</v>
      </c>
      <c r="G93" s="2">
        <f>'基本統計・相関'!S93</f>
        <v>-0.5397410364118052</v>
      </c>
      <c r="H93" s="2">
        <f>'基本統計・相関'!T93</f>
        <v>-0.5883077077285181</v>
      </c>
      <c r="I93" s="2">
        <f>'基本統計・相関'!U93</f>
        <v>0.08905559843911415</v>
      </c>
      <c r="J93" s="2">
        <f>'基本統計・相関'!V93</f>
        <v>0.08226631352703961</v>
      </c>
      <c r="K93" s="2">
        <f>'基本統計・相関'!W93</f>
        <v>0.03910523064190663</v>
      </c>
      <c r="L93" s="2">
        <f>'基本統計・相関'!X93</f>
        <v>0.00041</v>
      </c>
      <c r="CA93">
        <f t="shared" si="26"/>
        <v>2002</v>
      </c>
      <c r="CB93">
        <f t="shared" si="27"/>
        <v>6</v>
      </c>
      <c r="CC93" s="60">
        <f t="shared" si="28"/>
        <v>-1.1097908238847942</v>
      </c>
    </row>
    <row r="94" spans="1:81" ht="13.5">
      <c r="A94">
        <f>'基本統計・相関'!M94</f>
        <v>2002</v>
      </c>
      <c r="B94">
        <f>'基本統計・相関'!N94</f>
        <v>7</v>
      </c>
      <c r="C94" s="2">
        <f>'基本統計・相関'!O94</f>
        <v>-0.4145552151552975</v>
      </c>
      <c r="D94" s="2">
        <f>'基本統計・相関'!P94</f>
        <v>-0.36261269153787257</v>
      </c>
      <c r="E94" s="2">
        <f>'基本統計・相関'!Q94</f>
        <v>-0.45459694905928405</v>
      </c>
      <c r="F94" s="2">
        <f>'基本統計・相関'!R94</f>
        <v>-0.1466346623403515</v>
      </c>
      <c r="G94" s="2">
        <f>'基本統計・相関'!S94</f>
        <v>-0.10873084225195184</v>
      </c>
      <c r="H94" s="2">
        <f>'基本統計・相関'!T94</f>
        <v>0.0044946291470122635</v>
      </c>
      <c r="I94" s="2">
        <f>'基本統計・相関'!U94</f>
        <v>0.09180090445740641</v>
      </c>
      <c r="J94" s="2">
        <f>'基本統計・相関'!V94</f>
        <v>0.12765838794868833</v>
      </c>
      <c r="K94" s="2">
        <f>'基本統計・相関'!W94</f>
        <v>0.07765759777120396</v>
      </c>
      <c r="L94" s="2">
        <f>'基本統計・相関'!X94</f>
        <v>0.00043999999999999996</v>
      </c>
      <c r="CA94">
        <f t="shared" si="26"/>
        <v>2002</v>
      </c>
      <c r="CB94">
        <f t="shared" si="27"/>
        <v>7</v>
      </c>
      <c r="CC94" s="60">
        <f t="shared" si="28"/>
        <v>-1.1650088617671381</v>
      </c>
    </row>
    <row r="95" spans="1:81" ht="13.5">
      <c r="A95">
        <f>'基本統計・相関'!M95</f>
        <v>2002</v>
      </c>
      <c r="B95">
        <f>'基本統計・相関'!N95</f>
        <v>8</v>
      </c>
      <c r="C95" s="2">
        <f>'基本統計・相関'!O95</f>
        <v>-0.15761030302309864</v>
      </c>
      <c r="D95" s="2">
        <f>'基本統計・相関'!P95</f>
        <v>-0.1922034311072326</v>
      </c>
      <c r="E95" s="2">
        <f>'基本統計・相関'!Q95</f>
        <v>-0.4525041079457772</v>
      </c>
      <c r="F95" s="2">
        <f>'基本統計・相関'!R95</f>
        <v>0.11179099672654313</v>
      </c>
      <c r="G95" s="2">
        <f>'基本統計・相関'!S95</f>
        <v>0.09134987670480865</v>
      </c>
      <c r="H95" s="2">
        <f>'基本統計・相関'!T95</f>
        <v>0.5999611237732869</v>
      </c>
      <c r="I95" s="2">
        <f>'基本統計・相関'!U95</f>
        <v>0.16039798511652825</v>
      </c>
      <c r="J95" s="2">
        <f>'基本統計・相関'!V95</f>
        <v>0.21658756765727416</v>
      </c>
      <c r="K95" s="2">
        <f>'基本統計・相関'!W95</f>
        <v>0.024280273366040328</v>
      </c>
      <c r="L95" s="2">
        <f>'基本統計・相関'!X95</f>
        <v>0.00042</v>
      </c>
      <c r="CA95">
        <f t="shared" si="26"/>
        <v>2002</v>
      </c>
      <c r="CB95">
        <f t="shared" si="27"/>
        <v>8</v>
      </c>
      <c r="CC95" s="60">
        <f t="shared" si="28"/>
        <v>-0.5628317260762602</v>
      </c>
    </row>
    <row r="96" spans="1:81" ht="13.5">
      <c r="A96">
        <f>'基本統計・相関'!M96</f>
        <v>2002</v>
      </c>
      <c r="B96">
        <f>'基本統計・相関'!N96</f>
        <v>9</v>
      </c>
      <c r="C96" s="2">
        <f>'基本統計・相関'!O96</f>
        <v>-0.3012593793218835</v>
      </c>
      <c r="D96" s="2">
        <f>'基本統計・相関'!P96</f>
        <v>-0.2972918769326206</v>
      </c>
      <c r="E96" s="2">
        <f>'基本統計・相関'!Q96</f>
        <v>-0.3562307483431584</v>
      </c>
      <c r="F96" s="2">
        <f>'基本統計・相関'!R96</f>
        <v>0.45745417735870597</v>
      </c>
      <c r="G96" s="2">
        <f>'基本統計・相関'!S96</f>
        <v>0.35627627894556224</v>
      </c>
      <c r="H96" s="2">
        <f>'基本統計・相関'!T96</f>
        <v>0.6857345911711676</v>
      </c>
      <c r="I96" s="2">
        <f>'基本統計・相関'!U96</f>
        <v>-0.07714333398992812</v>
      </c>
      <c r="J96" s="2">
        <f>'基本統計・相関'!V96</f>
        <v>0.20153042503525187</v>
      </c>
      <c r="K96" s="2">
        <f>'基本統計・相関'!W96</f>
        <v>0.04813882938419134</v>
      </c>
      <c r="L96" s="2">
        <f>'基本統計・相関'!X96</f>
        <v>0.00039</v>
      </c>
      <c r="CA96">
        <f t="shared" si="26"/>
        <v>2002</v>
      </c>
      <c r="CB96">
        <f t="shared" si="27"/>
        <v>9</v>
      </c>
      <c r="CC96" s="60">
        <f t="shared" si="28"/>
        <v>-0.8994882825047333</v>
      </c>
    </row>
    <row r="97" spans="1:81" ht="13.5">
      <c r="A97">
        <f>'基本統計・相関'!M97</f>
        <v>2002</v>
      </c>
      <c r="B97">
        <f>'基本統計・相関'!N97</f>
        <v>10</v>
      </c>
      <c r="C97" s="2">
        <f>'基本統計・相関'!O97</f>
        <v>-0.13203896763025613</v>
      </c>
      <c r="D97" s="2">
        <f>'基本統計・相関'!P97</f>
        <v>-0.1773013417837518</v>
      </c>
      <c r="E97" s="2">
        <f>'基本統計・相関'!Q97</f>
        <v>-0.16847494890571757</v>
      </c>
      <c r="F97" s="2">
        <f>'基本統計・相関'!R97</f>
        <v>-0.1537421698563346</v>
      </c>
      <c r="G97" s="2">
        <f>'基本統計・相関'!S97</f>
        <v>-0.12899254627334433</v>
      </c>
      <c r="H97" s="2">
        <f>'基本統計・相関'!T97</f>
        <v>-0.026327473049062244</v>
      </c>
      <c r="I97" s="2">
        <f>'基本統計・相関'!U97</f>
        <v>-0.10259178429933147</v>
      </c>
      <c r="J97" s="2">
        <f>'基本統計・相関'!V97</f>
        <v>0.24253817432590563</v>
      </c>
      <c r="K97" s="2">
        <f>'基本統計・相関'!W97</f>
        <v>0.023016143429891223</v>
      </c>
      <c r="L97" s="2">
        <f>'基本統計・相関'!X97</f>
        <v>0.00039</v>
      </c>
      <c r="CA97">
        <f t="shared" si="26"/>
        <v>2002</v>
      </c>
      <c r="CB97">
        <f t="shared" si="27"/>
        <v>10</v>
      </c>
      <c r="CC97" s="60">
        <f t="shared" si="28"/>
        <v>-0.5029026409861063</v>
      </c>
    </row>
    <row r="98" spans="1:81" ht="13.5">
      <c r="A98">
        <f>'基本統計・相関'!M98</f>
        <v>2002</v>
      </c>
      <c r="B98">
        <f>'基本統計・相関'!N98</f>
        <v>11</v>
      </c>
      <c r="C98" s="2">
        <f>'基本統計・相関'!O98</f>
        <v>-0.32178128162522157</v>
      </c>
      <c r="D98" s="2">
        <f>'基本統計・相関'!P98</f>
        <v>-0.2925085141671898</v>
      </c>
      <c r="E98" s="2">
        <f>'基本統計・相関'!Q98</f>
        <v>0.013229689257533872</v>
      </c>
      <c r="F98" s="2">
        <f>'基本統計・相関'!R98</f>
        <v>-0.38091666503076727</v>
      </c>
      <c r="G98" s="2">
        <f>'基本統計・相関'!S98</f>
        <v>-0.3486489014334594</v>
      </c>
      <c r="H98" s="2">
        <f>'基本統計・相関'!T98</f>
        <v>-0.3307523327789843</v>
      </c>
      <c r="I98" s="2">
        <f>'基本統計・相関'!U98</f>
        <v>-0.14463715908054897</v>
      </c>
      <c r="J98" s="2">
        <f>'基本統計・相関'!V98</f>
        <v>0.19191182311633392</v>
      </c>
      <c r="K98" s="2">
        <f>'基本統計・相関'!W98</f>
        <v>0.029875236937733307</v>
      </c>
      <c r="L98" s="2">
        <f>'基本統計・相関'!X98</f>
        <v>0.00037</v>
      </c>
      <c r="CA98">
        <f t="shared" si="26"/>
        <v>2002</v>
      </c>
      <c r="CB98">
        <f t="shared" si="27"/>
        <v>11</v>
      </c>
      <c r="CC98" s="60">
        <f t="shared" si="28"/>
        <v>-0.94758349577595</v>
      </c>
    </row>
    <row r="99" spans="1:81" ht="13.5">
      <c r="A99">
        <f>'基本統計・相関'!M99</f>
        <v>2002</v>
      </c>
      <c r="B99">
        <f>'基本統計・相関'!N99</f>
        <v>12</v>
      </c>
      <c r="C99" s="2">
        <f>'基本統計・相関'!O99</f>
        <v>-0.25408846615666436</v>
      </c>
      <c r="D99" s="2">
        <f>'基本統計・相関'!P99</f>
        <v>-0.23757510514659408</v>
      </c>
      <c r="E99" s="2">
        <f>'基本統計・相関'!Q99</f>
        <v>0.06056505050804217</v>
      </c>
      <c r="F99" s="2">
        <f>'基本統計・相関'!R99</f>
        <v>-0.15735146848105597</v>
      </c>
      <c r="G99" s="2">
        <f>'基本統計・相関'!S99</f>
        <v>-0.13627241472084328</v>
      </c>
      <c r="H99" s="2">
        <f>'基本統計・相関'!T99</f>
        <v>0.017060398138148303</v>
      </c>
      <c r="I99" s="2">
        <f>'基本統計・相関'!U99</f>
        <v>-0.011676758825352906</v>
      </c>
      <c r="J99" s="2">
        <f>'基本統計・相関'!V99</f>
        <v>0.1774356368133001</v>
      </c>
      <c r="K99" s="2">
        <f>'基本統計・相関'!W99</f>
        <v>0.028455823100653088</v>
      </c>
      <c r="L99" s="2">
        <f>'基本統計・相関'!X99</f>
        <v>0.00037</v>
      </c>
      <c r="CA99">
        <f t="shared" si="26"/>
        <v>2002</v>
      </c>
      <c r="CB99">
        <f t="shared" si="27"/>
        <v>12</v>
      </c>
      <c r="CC99" s="60">
        <f t="shared" si="28"/>
        <v>-0.7889383395537702</v>
      </c>
    </row>
    <row r="100" spans="1:81" ht="13.5">
      <c r="A100">
        <f>'基本統計・相関'!M100</f>
        <v>2003</v>
      </c>
      <c r="B100">
        <f>'基本統計・相関'!N100</f>
        <v>1</v>
      </c>
      <c r="C100" s="2">
        <f>'基本統計・相関'!O100</f>
        <v>-0.22248216718088953</v>
      </c>
      <c r="D100" s="2">
        <f>'基本統計・相関'!P100</f>
        <v>-0.11463872475823234</v>
      </c>
      <c r="E100" s="2">
        <f>'基本統計・相関'!Q100</f>
        <v>0.5523476696333975</v>
      </c>
      <c r="F100" s="2">
        <f>'基本統計・相関'!R100</f>
        <v>0.22912577698842562</v>
      </c>
      <c r="G100" s="2">
        <f>'基本統計・相関'!S100</f>
        <v>0.3183771126702397</v>
      </c>
      <c r="H100" s="2">
        <f>'基本統計・相関'!T100</f>
        <v>0.5102164651708747</v>
      </c>
      <c r="I100" s="2">
        <f>'基本統計・相関'!U100</f>
        <v>0.008414982883587774</v>
      </c>
      <c r="J100" s="2">
        <f>'基本統計・相関'!V100</f>
        <v>0.2004605921854894</v>
      </c>
      <c r="K100" s="2">
        <f>'基本統計・相関'!W100</f>
        <v>0.022884470661673983</v>
      </c>
      <c r="L100" s="2">
        <f>'基本統計・相関'!X100</f>
        <v>0.0004</v>
      </c>
      <c r="CA100">
        <f t="shared" si="26"/>
        <v>2003</v>
      </c>
      <c r="CB100">
        <f t="shared" si="27"/>
        <v>1</v>
      </c>
      <c r="CC100" s="60">
        <f t="shared" si="28"/>
        <v>-0.7148656893927533</v>
      </c>
    </row>
    <row r="101" spans="1:81" ht="13.5">
      <c r="A101">
        <f>'基本統計・相関'!M101</f>
        <v>2003</v>
      </c>
      <c r="B101">
        <f>'基本統計・相関'!N101</f>
        <v>2</v>
      </c>
      <c r="C101" s="2">
        <f>'基本統計・相関'!O101</f>
        <v>0.029726535830172818</v>
      </c>
      <c r="D101" s="2">
        <f>'基本統計・相関'!P101</f>
        <v>0.09595127230122835</v>
      </c>
      <c r="E101" s="2">
        <f>'基本統計・相関'!Q101</f>
        <v>0.8042199984067557</v>
      </c>
      <c r="F101" s="2">
        <f>'基本統計・相関'!R101</f>
        <v>0.5822617614237455</v>
      </c>
      <c r="G101" s="2">
        <f>'基本統計・相関'!S101</f>
        <v>0.7221673057322031</v>
      </c>
      <c r="H101" s="2">
        <f>'基本統計・相関'!T101</f>
        <v>1.026900571159774</v>
      </c>
      <c r="I101" s="2">
        <f>'基本統計・相関'!U101</f>
        <v>0.030230631347258008</v>
      </c>
      <c r="J101" s="2">
        <f>'基本統計・相関'!V101</f>
        <v>0.44897389654511666</v>
      </c>
      <c r="K101" s="2">
        <f>'基本統計・相関'!W101</f>
        <v>0.04544737275084798</v>
      </c>
      <c r="L101" s="2">
        <f>'基本統計・相関'!X101</f>
        <v>0.00037</v>
      </c>
      <c r="CA101">
        <f t="shared" si="26"/>
        <v>2003</v>
      </c>
      <c r="CB101">
        <f t="shared" si="27"/>
        <v>2</v>
      </c>
      <c r="CC101" s="60">
        <f t="shared" si="28"/>
        <v>-0.12378835256121822</v>
      </c>
    </row>
    <row r="102" spans="1:81" ht="13.5">
      <c r="A102">
        <f>'基本統計・相関'!M102</f>
        <v>2003</v>
      </c>
      <c r="B102">
        <f>'基本統計・相関'!N102</f>
        <v>3</v>
      </c>
      <c r="C102" s="2">
        <f>'基本統計・相関'!O102</f>
        <v>0.6846683837313101</v>
      </c>
      <c r="D102" s="2">
        <f>'基本統計・相関'!P102</f>
        <v>0.7277957069190697</v>
      </c>
      <c r="E102" s="2">
        <f>'基本統計・相関'!Q102</f>
        <v>1.9660976964104977</v>
      </c>
      <c r="F102" s="2">
        <f>'基本統計・相関'!R102</f>
        <v>0.5977441501725831</v>
      </c>
      <c r="G102" s="2">
        <f>'基本統計・相関'!S102</f>
        <v>0.7425099365752048</v>
      </c>
      <c r="H102" s="2">
        <f>'基本統計・相関'!T102</f>
        <v>1.1435058582367539</v>
      </c>
      <c r="I102" s="2">
        <f>'基本統計・相関'!U102</f>
        <v>0.027158530516078194</v>
      </c>
      <c r="J102" s="2">
        <f>'基本統計・相関'!V102</f>
        <v>0.2276439167812978</v>
      </c>
      <c r="K102" s="2">
        <f>'基本統計・相関'!W102</f>
        <v>-0.04128541797842267</v>
      </c>
      <c r="L102" s="2">
        <f>'基本統計・相関'!X102</f>
        <v>0.00037</v>
      </c>
      <c r="CA102">
        <f t="shared" si="26"/>
        <v>2003</v>
      </c>
      <c r="CB102">
        <f t="shared" si="27"/>
        <v>3</v>
      </c>
      <c r="CC102" s="60">
        <f t="shared" si="28"/>
        <v>1.4111360121223773</v>
      </c>
    </row>
    <row r="103" spans="1:81" ht="13.5">
      <c r="A103">
        <f>'基本統計・相関'!M103</f>
        <v>2003</v>
      </c>
      <c r="B103">
        <f>'基本統計・相関'!N103</f>
        <v>4</v>
      </c>
      <c r="C103" s="2">
        <f>'基本統計・相関'!O103</f>
        <v>1.2235797334053187</v>
      </c>
      <c r="D103" s="2">
        <f>'基本統計・相関'!P103</f>
        <v>0.9343196644381522</v>
      </c>
      <c r="E103" s="2">
        <f>'基本統計・相関'!Q103</f>
        <v>1.3813677069479549</v>
      </c>
      <c r="F103" s="2">
        <f>'基本統計・相関'!R103</f>
        <v>0.40578857296905</v>
      </c>
      <c r="G103" s="2">
        <f>'基本統計・相関'!S103</f>
        <v>0.36068900382085345</v>
      </c>
      <c r="H103" s="2">
        <f>'基本統計・相関'!T103</f>
        <v>0.9709963884204622</v>
      </c>
      <c r="I103" s="2">
        <f>'基本統計・相関'!U103</f>
        <v>0.021942889443089086</v>
      </c>
      <c r="J103" s="2">
        <f>'基本統計・相関'!V103</f>
        <v>0.035463212087105234</v>
      </c>
      <c r="K103" s="2">
        <f>'基本統計・相関'!W103</f>
        <v>-0.047862651951595114</v>
      </c>
      <c r="L103" s="2">
        <f>'基本統計・相関'!X103</f>
        <v>0.00027</v>
      </c>
      <c r="CA103">
        <f t="shared" si="26"/>
        <v>2003</v>
      </c>
      <c r="CB103">
        <f t="shared" si="27"/>
        <v>4</v>
      </c>
      <c r="CC103" s="60">
        <f t="shared" si="28"/>
        <v>2.6741308316930144</v>
      </c>
    </row>
    <row r="104" spans="1:81" ht="13.5">
      <c r="A104">
        <f>'基本統計・相関'!M104</f>
        <v>2003</v>
      </c>
      <c r="B104">
        <f>'基本統計・相関'!N104</f>
        <v>5</v>
      </c>
      <c r="C104" s="2">
        <f>'基本統計・相関'!O104</f>
        <v>1.2724789655277013</v>
      </c>
      <c r="D104" s="2">
        <f>'基本統計・相関'!P104</f>
        <v>1.0470769179235293</v>
      </c>
      <c r="E104" s="2">
        <f>'基本統計・相関'!Q104</f>
        <v>1.3736592952355697</v>
      </c>
      <c r="F104" s="2">
        <f>'基本統計・相関'!R104</f>
        <v>0.28117505051310365</v>
      </c>
      <c r="G104" s="2">
        <f>'基本統計・相関'!S104</f>
        <v>0.1975405418309566</v>
      </c>
      <c r="H104" s="2">
        <f>'基本統計・相関'!T104</f>
        <v>0.6561991473700959</v>
      </c>
      <c r="I104" s="2">
        <f>'基本統計・相関'!U104</f>
        <v>-0.04962620786064109</v>
      </c>
      <c r="J104" s="2">
        <f>'基本統計・相関'!V104</f>
        <v>-0.2728098796584998</v>
      </c>
      <c r="K104" s="2">
        <f>'基本統計・相関'!W104</f>
        <v>-0.18927664636784503</v>
      </c>
      <c r="L104" s="2">
        <f>'基本統計・相関'!X104</f>
        <v>0.00031</v>
      </c>
      <c r="CA104">
        <f t="shared" si="26"/>
        <v>2003</v>
      </c>
      <c r="CB104">
        <f t="shared" si="27"/>
        <v>5</v>
      </c>
      <c r="CC104" s="60">
        <f t="shared" si="28"/>
        <v>2.7887312699448907</v>
      </c>
    </row>
    <row r="105" spans="1:81" ht="13.5">
      <c r="A105">
        <f>'基本統計・相関'!M105</f>
        <v>2003</v>
      </c>
      <c r="B105">
        <f>'基本統計・相関'!N105</f>
        <v>6</v>
      </c>
      <c r="C105" s="2">
        <f>'基本統計・相関'!O105</f>
        <v>0.6021523146369401</v>
      </c>
      <c r="D105" s="2">
        <f>'基本統計・相関'!P105</f>
        <v>0.6171804578329565</v>
      </c>
      <c r="E105" s="2">
        <f>'基本統計・相関'!Q105</f>
        <v>1.7549508233008138</v>
      </c>
      <c r="F105" s="2">
        <f>'基本統計・相関'!R105</f>
        <v>0.13529706927350116</v>
      </c>
      <c r="G105" s="2">
        <f>'基本統計・相関'!S105</f>
        <v>0.09108266160599165</v>
      </c>
      <c r="H105" s="2">
        <f>'基本統計・相関'!T105</f>
        <v>0.4702117378213062</v>
      </c>
      <c r="I105" s="2">
        <f>'基本統計・相関'!U105</f>
        <v>-0.2772012359543483</v>
      </c>
      <c r="J105" s="2">
        <f>'基本統計・相関'!V105</f>
        <v>-0.21994973716824573</v>
      </c>
      <c r="K105" s="2">
        <f>'基本統計・相関'!W105</f>
        <v>-0.12326886120428349</v>
      </c>
      <c r="L105" s="2">
        <f>'基本統計・相関'!X105</f>
        <v>0.0004</v>
      </c>
      <c r="CA105">
        <f t="shared" si="26"/>
        <v>2003</v>
      </c>
      <c r="CB105">
        <f t="shared" si="27"/>
        <v>6</v>
      </c>
      <c r="CC105" s="60">
        <f t="shared" si="28"/>
        <v>1.2177510187267773</v>
      </c>
    </row>
    <row r="106" spans="1:81" ht="13.5">
      <c r="A106">
        <f>'基本統計・相関'!M106</f>
        <v>2003</v>
      </c>
      <c r="B106">
        <f>'基本統計・相関'!N106</f>
        <v>7</v>
      </c>
      <c r="C106" s="2">
        <f>'基本統計・相関'!O106</f>
        <v>0.4865292316582486</v>
      </c>
      <c r="D106" s="2">
        <f>'基本統計・相関'!P106</f>
        <v>0.5217191572037041</v>
      </c>
      <c r="E106" s="2">
        <f>'基本統計・相関'!Q106</f>
        <v>2.6308254154075223</v>
      </c>
      <c r="F106" s="2">
        <f>'基本統計・相関'!R106</f>
        <v>0.2693487839110913</v>
      </c>
      <c r="G106" s="2">
        <f>'基本統計・相関'!S106</f>
        <v>0.26720478580825735</v>
      </c>
      <c r="H106" s="2">
        <f>'基本統計・相関'!T106</f>
        <v>0.5381523744686676</v>
      </c>
      <c r="I106" s="2">
        <f>'基本統計・相関'!U106</f>
        <v>-0.3219996119255527</v>
      </c>
      <c r="J106" s="2">
        <f>'基本統計・相関'!V106</f>
        <v>-0.2321561487997994</v>
      </c>
      <c r="K106" s="2">
        <f>'基本統計・相関'!W106</f>
        <v>-0.13092425616167025</v>
      </c>
      <c r="L106" s="2">
        <f>'基本統計・相関'!X106</f>
        <v>0.00052</v>
      </c>
      <c r="CA106">
        <f t="shared" si="26"/>
        <v>2003</v>
      </c>
      <c r="CB106">
        <f t="shared" si="27"/>
        <v>7</v>
      </c>
      <c r="CC106" s="60">
        <f t="shared" si="28"/>
        <v>0.946776293638488</v>
      </c>
    </row>
    <row r="107" spans="1:81" ht="13.5">
      <c r="A107">
        <f>'基本統計・相関'!M107</f>
        <v>2003</v>
      </c>
      <c r="B107">
        <f>'基本統計・相関'!N107</f>
        <v>8</v>
      </c>
      <c r="C107" s="2">
        <f>'基本統計・相関'!O107</f>
        <v>-0.09070446495050466</v>
      </c>
      <c r="D107" s="2">
        <f>'基本統計・相関'!P107</f>
        <v>-0.00899138914363129</v>
      </c>
      <c r="E107" s="2">
        <f>'基本統計・相関'!Q107</f>
        <v>0.9420307082335948</v>
      </c>
      <c r="F107" s="2">
        <f>'基本統計・相関'!R107</f>
        <v>0.16509069191894943</v>
      </c>
      <c r="G107" s="2">
        <f>'基本統計・相関'!S107</f>
        <v>0.21453956365222426</v>
      </c>
      <c r="H107" s="2">
        <f>'基本統計・相関'!T107</f>
        <v>0.37438552094990185</v>
      </c>
      <c r="I107" s="2">
        <f>'基本統計・相関'!U107</f>
        <v>-0.2406470139670891</v>
      </c>
      <c r="J107" s="2">
        <f>'基本統計・相関'!V107</f>
        <v>0.08865813755919416</v>
      </c>
      <c r="K107" s="2">
        <f>'基本統計・相関'!W107</f>
        <v>0.03240990540338706</v>
      </c>
      <c r="L107" s="2">
        <f>'基本統計・相関'!X107</f>
        <v>0.00035999999999999997</v>
      </c>
      <c r="CA107">
        <f t="shared" si="26"/>
        <v>2003</v>
      </c>
      <c r="CB107">
        <f t="shared" si="27"/>
        <v>8</v>
      </c>
      <c r="CC107" s="60">
        <f t="shared" si="28"/>
        <v>-0.40603093326342776</v>
      </c>
    </row>
    <row r="108" spans="1:81" ht="13.5">
      <c r="A108">
        <f>'基本統計・相関'!M108</f>
        <v>2003</v>
      </c>
      <c r="B108">
        <f>'基本統計・相関'!N108</f>
        <v>9</v>
      </c>
      <c r="C108" s="2">
        <f>'基本統計・相関'!O108</f>
        <v>0.1915061836030163</v>
      </c>
      <c r="D108" s="2">
        <f>'基本統計・相関'!P108</f>
        <v>0.10136264958616525</v>
      </c>
      <c r="E108" s="2">
        <f>'基本統計・相関'!Q108</f>
        <v>0.09205415000223494</v>
      </c>
      <c r="F108" s="2">
        <f>'基本統計・相関'!R108</f>
        <v>0.6138002492025876</v>
      </c>
      <c r="G108" s="2">
        <f>'基本統計・相関'!S108</f>
        <v>0.5534924230690585</v>
      </c>
      <c r="H108" s="2">
        <f>'基本統計・相関'!T108</f>
        <v>0.5798097225291117</v>
      </c>
      <c r="I108" s="2">
        <f>'基本統計・相関'!U108</f>
        <v>-0.12115290618407304</v>
      </c>
      <c r="J108" s="2">
        <f>'基本統計・相関'!V108</f>
        <v>0.17605301562070452</v>
      </c>
      <c r="K108" s="2">
        <f>'基本統計・相関'!W108</f>
        <v>0.025648228554417063</v>
      </c>
      <c r="L108" s="2">
        <f>'基本統計・相関'!X108</f>
        <v>0.00034</v>
      </c>
      <c r="CA108">
        <f t="shared" si="26"/>
        <v>2003</v>
      </c>
      <c r="CB108">
        <f t="shared" si="27"/>
        <v>9</v>
      </c>
      <c r="CC108" s="60">
        <f t="shared" si="28"/>
        <v>0.2553590845314734</v>
      </c>
    </row>
    <row r="109" spans="1:81" ht="13.5">
      <c r="A109">
        <f>'基本統計・相関'!M109</f>
        <v>2003</v>
      </c>
      <c r="B109">
        <f>'基本統計・相関'!N109</f>
        <v>10</v>
      </c>
      <c r="C109" s="2">
        <f>'基本統計・相関'!O109</f>
        <v>0.08759816681572685</v>
      </c>
      <c r="D109" s="2">
        <f>'基本統計・相関'!P109</f>
        <v>0.016005313109243913</v>
      </c>
      <c r="E109" s="2">
        <f>'基本統計・相関'!Q109</f>
        <v>-0.09704482715087459</v>
      </c>
      <c r="F109" s="2">
        <f>'基本統計・相関'!R109</f>
        <v>0.3112318298239707</v>
      </c>
      <c r="G109" s="2">
        <f>'基本統計・相関'!S109</f>
        <v>0.3431317684098041</v>
      </c>
      <c r="H109" s="2">
        <f>'基本統計・相関'!T109</f>
        <v>0.3074650502229712</v>
      </c>
      <c r="I109" s="2">
        <f>'基本統計・相関'!U109</f>
        <v>-0.10934580006379013</v>
      </c>
      <c r="J109" s="2">
        <f>'基本統計・相関'!V109</f>
        <v>0.19281869796766515</v>
      </c>
      <c r="K109" s="2">
        <f>'基本統計・相関'!W109</f>
        <v>0.062451180659441885</v>
      </c>
      <c r="L109" s="2">
        <f>'基本統計・相関'!X109</f>
        <v>0.00033</v>
      </c>
      <c r="CA109">
        <f t="shared" si="26"/>
        <v>2003</v>
      </c>
      <c r="CB109">
        <f t="shared" si="27"/>
        <v>10</v>
      </c>
      <c r="CC109" s="60">
        <f t="shared" si="28"/>
        <v>0.011839835969366526</v>
      </c>
    </row>
    <row r="110" spans="1:81" ht="13.5">
      <c r="A110">
        <f>'基本統計・相関'!M110</f>
        <v>2003</v>
      </c>
      <c r="B110">
        <f>'基本統計・相関'!N110</f>
        <v>11</v>
      </c>
      <c r="C110" s="2">
        <f>'基本統計・相関'!O110</f>
        <v>0.4282191570877585</v>
      </c>
      <c r="D110" s="2">
        <f>'基本統計・相関'!P110</f>
        <v>0.37435151245135057</v>
      </c>
      <c r="E110" s="2">
        <f>'基本統計・相関'!Q110</f>
        <v>0.4736161230613458</v>
      </c>
      <c r="F110" s="2">
        <f>'基本統計・相関'!R110</f>
        <v>0.37023125954409175</v>
      </c>
      <c r="G110" s="2">
        <f>'基本統計・相関'!S110</f>
        <v>0.37043955246148075</v>
      </c>
      <c r="H110" s="2">
        <f>'基本統計・相関'!T110</f>
        <v>0.14967581963118093</v>
      </c>
      <c r="I110" s="2">
        <f>'基本統計・相関'!U110</f>
        <v>-0.009477742337670403</v>
      </c>
      <c r="J110" s="2">
        <f>'基本統計・相関'!V110</f>
        <v>0.13617847004606376</v>
      </c>
      <c r="K110" s="2">
        <f>'基本統計・相関'!W110</f>
        <v>0.044328496731731226</v>
      </c>
      <c r="L110" s="2">
        <f>'基本統計・相関'!X110</f>
        <v>0.00037</v>
      </c>
      <c r="CA110">
        <f t="shared" si="26"/>
        <v>2003</v>
      </c>
      <c r="CB110">
        <f t="shared" si="27"/>
        <v>11</v>
      </c>
      <c r="CC110" s="60">
        <f t="shared" si="28"/>
        <v>0.8101205669482724</v>
      </c>
    </row>
    <row r="111" spans="1:81" ht="13.5">
      <c r="A111">
        <f>'基本統計・相関'!M111</f>
        <v>2003</v>
      </c>
      <c r="B111">
        <f>'基本統計・相関'!N111</f>
        <v>12</v>
      </c>
      <c r="C111" s="2">
        <f>'基本統計・相関'!O111</f>
        <v>0.4497349390525809</v>
      </c>
      <c r="D111" s="2">
        <f>'基本統計・相関'!P111</f>
        <v>0.6297012086227372</v>
      </c>
      <c r="E111" s="2">
        <f>'基本統計・相関'!Q111</f>
        <v>1.917377874670973</v>
      </c>
      <c r="F111" s="2">
        <f>'基本統計・相関'!R111</f>
        <v>-0.03631161904915192</v>
      </c>
      <c r="G111" s="2">
        <f>'基本統計・相関'!S111</f>
        <v>0.05240608236802258</v>
      </c>
      <c r="H111" s="2">
        <f>'基本統計・相関'!T111</f>
        <v>-0.01814443543594413</v>
      </c>
      <c r="I111" s="2">
        <f>'基本統計・相関'!U111</f>
        <v>-0.10823588644012361</v>
      </c>
      <c r="J111" s="2">
        <f>'基本統計・相関'!V111</f>
        <v>-0.18433649431033206</v>
      </c>
      <c r="K111" s="2">
        <f>'基本統計・相関'!W111</f>
        <v>-0.008676738330933853</v>
      </c>
      <c r="L111" s="2">
        <f>'基本統計・相関'!X111</f>
        <v>0.00041</v>
      </c>
      <c r="CA111">
        <f t="shared" si="26"/>
        <v>2003</v>
      </c>
      <c r="CB111">
        <f t="shared" si="27"/>
        <v>12</v>
      </c>
      <c r="CC111" s="60">
        <f t="shared" si="28"/>
        <v>0.8605450406154534</v>
      </c>
    </row>
    <row r="112" spans="1:81" ht="13.5">
      <c r="A112">
        <f>'基本統計・相関'!M112</f>
        <v>2004</v>
      </c>
      <c r="B112">
        <f>'基本統計・相関'!N112</f>
        <v>1</v>
      </c>
      <c r="C112" s="2">
        <f>'基本統計・相関'!O112</f>
        <v>0.41526247950709694</v>
      </c>
      <c r="D112" s="2">
        <f>'基本統計・相関'!P112</f>
        <v>0.6449778509349227</v>
      </c>
      <c r="E112" s="2">
        <f>'基本統計・相関'!Q112</f>
        <v>3.177773608762263</v>
      </c>
      <c r="F112" s="2">
        <f>'基本統計・相関'!R112</f>
        <v>-0.09641753342916626</v>
      </c>
      <c r="G112" s="2">
        <f>'基本統計・相関'!S112</f>
        <v>-0.08164389840175257</v>
      </c>
      <c r="H112" s="2">
        <f>'基本統計・相関'!T112</f>
        <v>-0.2540783093135629</v>
      </c>
      <c r="I112" s="2">
        <f>'基本統計・相関'!U112</f>
        <v>0.1837223873339029</v>
      </c>
      <c r="J112" s="2">
        <f>'基本統計・相関'!V112</f>
        <v>0.0003031795938372994</v>
      </c>
      <c r="K112" s="2">
        <f>'基本統計・相関'!W112</f>
        <v>-0.04801373570342904</v>
      </c>
      <c r="L112" s="2">
        <f>'基本統計・相関'!X112</f>
        <v>0.00045</v>
      </c>
      <c r="CA112">
        <f t="shared" si="26"/>
        <v>2004</v>
      </c>
      <c r="CB112">
        <f t="shared" si="27"/>
        <v>1</v>
      </c>
      <c r="CC112" s="60">
        <f t="shared" si="28"/>
        <v>0.7797552449465714</v>
      </c>
    </row>
    <row r="113" spans="1:81" ht="13.5">
      <c r="A113">
        <f>'基本統計・相関'!M113</f>
        <v>2004</v>
      </c>
      <c r="B113">
        <f>'基本統計・相関'!N113</f>
        <v>2</v>
      </c>
      <c r="C113" s="2">
        <f>'基本統計・相関'!O113</f>
        <v>0.07232329590965891</v>
      </c>
      <c r="D113" s="2">
        <f>'基本統計・相関'!P113</f>
        <v>0.22988497681994935</v>
      </c>
      <c r="E113" s="2">
        <f>'基本統計・相関'!Q113</f>
        <v>1.4830237695613282</v>
      </c>
      <c r="F113" s="2">
        <f>'基本統計・相関'!R113</f>
        <v>-0.1412904756799337</v>
      </c>
      <c r="G113" s="2">
        <f>'基本統計・相関'!S113</f>
        <v>-0.08209957141291524</v>
      </c>
      <c r="H113" s="2">
        <f>'基本統計・相関'!T113</f>
        <v>-0.08222962770872133</v>
      </c>
      <c r="I113" s="2">
        <f>'基本統計・相関'!U113</f>
        <v>0.017718284624704372</v>
      </c>
      <c r="J113" s="2">
        <f>'基本統計・相関'!V113</f>
        <v>-0.05289549452877995</v>
      </c>
      <c r="K113" s="2">
        <f>'基本統計・相関'!W113</f>
        <v>-0.05702010199104579</v>
      </c>
      <c r="L113" s="2">
        <f>'基本統計・相関'!X113</f>
        <v>0.00039</v>
      </c>
      <c r="CA113">
        <f t="shared" si="26"/>
        <v>2004</v>
      </c>
      <c r="CB113">
        <f t="shared" si="27"/>
        <v>2</v>
      </c>
      <c r="CC113" s="60">
        <f t="shared" si="28"/>
        <v>-0.023958413289336178</v>
      </c>
    </row>
    <row r="114" spans="1:81" ht="13.5">
      <c r="A114">
        <f>'基本統計・相関'!M114</f>
        <v>2004</v>
      </c>
      <c r="B114">
        <f>'基本統計・相関'!N114</f>
        <v>3</v>
      </c>
      <c r="C114" s="2">
        <f>'基本統計・相関'!O114</f>
        <v>0.04989587743202195</v>
      </c>
      <c r="D114" s="2">
        <f>'基本統計・相関'!P114</f>
        <v>0.03564221537011658</v>
      </c>
      <c r="E114" s="2">
        <f>'基本統計・相関'!Q114</f>
        <v>0.7855221832992307</v>
      </c>
      <c r="F114" s="2">
        <f>'基本統計・相関'!R114</f>
        <v>0.030377599178399217</v>
      </c>
      <c r="G114" s="2">
        <f>'基本統計・相関'!S114</f>
        <v>0.05298320129803358</v>
      </c>
      <c r="H114" s="2">
        <f>'基本統計・相関'!T114</f>
        <v>0.11185819547582954</v>
      </c>
      <c r="I114" s="2">
        <f>'基本統計・相関'!U114</f>
        <v>0.19525448047499916</v>
      </c>
      <c r="J114" s="2">
        <f>'基本統計・相関'!V114</f>
        <v>0.12359066948354824</v>
      </c>
      <c r="K114" s="2">
        <f>'基本統計・相関'!W114</f>
        <v>-0.06936578125182435</v>
      </c>
      <c r="L114" s="2">
        <f>'基本統計・相関'!X114</f>
        <v>0.00035000000000000005</v>
      </c>
      <c r="CA114">
        <f t="shared" si="26"/>
        <v>2004</v>
      </c>
      <c r="CB114">
        <f t="shared" si="27"/>
        <v>3</v>
      </c>
      <c r="CC114" s="60">
        <f t="shared" si="28"/>
        <v>-0.07651940197649724</v>
      </c>
    </row>
    <row r="115" spans="1:81" ht="13.5">
      <c r="A115">
        <f>'基本統計・相関'!M115</f>
        <v>2004</v>
      </c>
      <c r="B115">
        <f>'基本統計・相関'!N115</f>
        <v>4</v>
      </c>
      <c r="C115" s="2">
        <f>'基本統計・相関'!O115</f>
        <v>-0.14023690138518285</v>
      </c>
      <c r="D115" s="2">
        <f>'基本統計・相関'!P115</f>
        <v>-0.1493329239992477</v>
      </c>
      <c r="E115" s="2">
        <f>'基本統計・相関'!Q115</f>
        <v>-0.3914051852608579</v>
      </c>
      <c r="F115" s="2">
        <f>'基本統計・相関'!R115</f>
        <v>-0.03316573758514563</v>
      </c>
      <c r="G115" s="2">
        <f>'基本統計・相関'!S115</f>
        <v>-0.020005283875564328</v>
      </c>
      <c r="H115" s="2">
        <f>'基本統計・相関'!T115</f>
        <v>-0.06657729725834771</v>
      </c>
      <c r="I115" s="2">
        <f>'基本統計・相関'!U115</f>
        <v>0.04529885019829494</v>
      </c>
      <c r="J115" s="2">
        <f>'基本統計・相関'!V115</f>
        <v>0.09052236228605914</v>
      </c>
      <c r="K115" s="2">
        <f>'基本統計・相関'!W115</f>
        <v>-0.0708429036452447</v>
      </c>
      <c r="L115" s="2">
        <f>'基本統計・相関'!X115</f>
        <v>0.00063</v>
      </c>
      <c r="CA115">
        <f t="shared" si="26"/>
        <v>2004</v>
      </c>
      <c r="CB115">
        <f t="shared" si="27"/>
        <v>4</v>
      </c>
      <c r="CC115" s="60">
        <f t="shared" si="28"/>
        <v>-0.5221153517035905</v>
      </c>
    </row>
    <row r="116" spans="1:81" ht="13.5">
      <c r="A116">
        <f>'基本統計・相関'!M116</f>
        <v>2004</v>
      </c>
      <c r="B116">
        <f>'基本統計・相関'!N116</f>
        <v>5</v>
      </c>
      <c r="C116" s="2">
        <f>'基本統計・相関'!O116</f>
        <v>-0.053903277786661596</v>
      </c>
      <c r="D116" s="2">
        <f>'基本統計・相関'!P116</f>
        <v>-0.035962634745280386</v>
      </c>
      <c r="E116" s="2">
        <f>'基本統計・相関'!Q116</f>
        <v>-0.0964315954193784</v>
      </c>
      <c r="F116" s="2">
        <f>'基本統計・相関'!R116</f>
        <v>-0.005692307329820845</v>
      </c>
      <c r="G116" s="2">
        <f>'基本統計・相関'!S116</f>
        <v>-0.05740004626724593</v>
      </c>
      <c r="H116" s="2">
        <f>'基本統計・相関'!T116</f>
        <v>-0.2673232719641365</v>
      </c>
      <c r="I116" s="2">
        <f>'基本統計・相関'!U116</f>
        <v>0.010997971976527854</v>
      </c>
      <c r="J116" s="2">
        <f>'基本統計・相関'!V116</f>
        <v>-0.005668877682369566</v>
      </c>
      <c r="K116" s="2">
        <f>'基本統計・相関'!W116</f>
        <v>-0.009245152856426797</v>
      </c>
      <c r="L116" s="2">
        <f>'基本統計・相関'!X116</f>
        <v>0.00047</v>
      </c>
      <c r="CA116">
        <f t="shared" si="26"/>
        <v>2004</v>
      </c>
      <c r="CB116">
        <f t="shared" si="27"/>
        <v>5</v>
      </c>
      <c r="CC116" s="60">
        <f t="shared" si="28"/>
        <v>-0.3197835221259575</v>
      </c>
    </row>
    <row r="117" spans="1:81" ht="13.5">
      <c r="A117">
        <f>'基本統計・相関'!M117</f>
        <v>2004</v>
      </c>
      <c r="B117">
        <f>'基本統計・相関'!N117</f>
        <v>6</v>
      </c>
      <c r="C117" s="2">
        <f>'基本統計・相関'!O117</f>
        <v>-0.30608082580484663</v>
      </c>
      <c r="D117" s="2">
        <f>'基本統計・相関'!P117</f>
        <v>-0.2632910433811737</v>
      </c>
      <c r="E117" s="2">
        <f>'基本統計・相関'!Q117</f>
        <v>-0.5182384828097248</v>
      </c>
      <c r="F117" s="2">
        <f>'基本統計・相関'!R117</f>
        <v>-0.12935935264606813</v>
      </c>
      <c r="G117" s="2">
        <f>'基本統計・相関'!S117</f>
        <v>-0.08894200539129193</v>
      </c>
      <c r="H117" s="2">
        <f>'基本統計・相関'!T117</f>
        <v>-0.2638248968405773</v>
      </c>
      <c r="I117" s="2">
        <f>'基本統計・相関'!U117</f>
        <v>0.08462869159082254</v>
      </c>
      <c r="J117" s="2">
        <f>'基本統計・相関'!V117</f>
        <v>0.1887192612273343</v>
      </c>
      <c r="K117" s="2">
        <f>'基本統計・相関'!W117</f>
        <v>0.08772036834940544</v>
      </c>
      <c r="L117" s="2">
        <f>'基本統計・相関'!X117</f>
        <v>0.00048</v>
      </c>
      <c r="CA117">
        <f t="shared" si="26"/>
        <v>2004</v>
      </c>
      <c r="CB117">
        <f t="shared" si="27"/>
        <v>6</v>
      </c>
      <c r="CC117" s="60">
        <f t="shared" si="28"/>
        <v>-0.9107878439901299</v>
      </c>
    </row>
    <row r="118" spans="1:81" ht="13.5">
      <c r="A118">
        <f>'基本統計・相関'!M118</f>
        <v>2004</v>
      </c>
      <c r="B118">
        <f>'基本統計・相関'!N118</f>
        <v>7</v>
      </c>
      <c r="C118" s="2">
        <f>'基本統計・相関'!O118</f>
        <v>-0.1818755805012412</v>
      </c>
      <c r="D118" s="2">
        <f>'基本統計・相関'!P118</f>
        <v>-0.17613719976676978</v>
      </c>
      <c r="E118" s="2">
        <f>'基本統計・相関'!Q118</f>
        <v>-0.3610649566699232</v>
      </c>
      <c r="F118" s="2">
        <f>'基本統計・相関'!R118</f>
        <v>-0.043547627686190915</v>
      </c>
      <c r="G118" s="2">
        <f>'基本統計・相関'!S118</f>
        <v>0.10748098446730414</v>
      </c>
      <c r="H118" s="2">
        <f>'基本統計・相関'!T118</f>
        <v>0.1990591785037481</v>
      </c>
      <c r="I118" s="2">
        <f>'基本統計・相関'!U118</f>
        <v>-0.19212236067660415</v>
      </c>
      <c r="J118" s="2">
        <f>'基本統計・相関'!V118</f>
        <v>0.012516611274945966</v>
      </c>
      <c r="K118" s="2">
        <f>'基本統計・相関'!W118</f>
        <v>0.10153868522105292</v>
      </c>
      <c r="L118" s="2">
        <f>'基本統計・相関'!X118</f>
        <v>0.00061</v>
      </c>
      <c r="CA118">
        <f t="shared" si="26"/>
        <v>2004</v>
      </c>
      <c r="CB118">
        <f t="shared" si="27"/>
        <v>7</v>
      </c>
      <c r="CC118" s="60">
        <f t="shared" si="28"/>
        <v>-0.6196999285531177</v>
      </c>
    </row>
    <row r="119" spans="1:81" ht="13.5">
      <c r="A119">
        <f>'基本統計・相関'!M119</f>
        <v>2004</v>
      </c>
      <c r="B119">
        <f>'基本統計・相関'!N119</f>
        <v>8</v>
      </c>
      <c r="C119" s="2">
        <f>'基本統計・相関'!O119</f>
        <v>-0.06427810217105434</v>
      </c>
      <c r="D119" s="2">
        <f>'基本統計・相関'!P119</f>
        <v>-0.10455904585631204</v>
      </c>
      <c r="E119" s="2">
        <f>'基本統計・相関'!Q119</f>
        <v>-0.2756802223474867</v>
      </c>
      <c r="F119" s="2">
        <f>'基本統計・相関'!R119</f>
        <v>0.1037078930043398</v>
      </c>
      <c r="G119" s="2">
        <f>'基本統計・相関'!S119</f>
        <v>0.276885983695937</v>
      </c>
      <c r="H119" s="2">
        <f>'基本統計・相関'!T119</f>
        <v>0.6934008616947163</v>
      </c>
      <c r="I119" s="2">
        <f>'基本統計・相関'!U119</f>
        <v>-0.2222225573882579</v>
      </c>
      <c r="J119" s="2">
        <f>'基本統計・相関'!V119</f>
        <v>0.09995665636253515</v>
      </c>
      <c r="K119" s="2">
        <f>'基本統計・相関'!W119</f>
        <v>0.029080469323537805</v>
      </c>
      <c r="L119" s="2">
        <f>'基本統計・相関'!X119</f>
        <v>0.00058</v>
      </c>
      <c r="CA119">
        <f t="shared" si="26"/>
        <v>2004</v>
      </c>
      <c r="CB119">
        <f t="shared" si="27"/>
        <v>8</v>
      </c>
      <c r="CC119" s="60">
        <f t="shared" si="28"/>
        <v>-0.3440980025305166</v>
      </c>
    </row>
    <row r="120" spans="1:81" ht="13.5">
      <c r="A120">
        <f>'基本統計・相関'!M120</f>
        <v>2004</v>
      </c>
      <c r="B120">
        <f>'基本統計・相関'!N120</f>
        <v>9</v>
      </c>
      <c r="C120" s="2">
        <f>'基本統計・相関'!O120</f>
        <v>0.26943511507642093</v>
      </c>
      <c r="D120" s="2">
        <f>'基本統計・相関'!P120</f>
        <v>0.18394787246510225</v>
      </c>
      <c r="E120" s="2">
        <f>'基本統計・相関'!Q120</f>
        <v>0.2772195805542572</v>
      </c>
      <c r="F120" s="2">
        <f>'基本統計・相関'!R120</f>
        <v>0.30939709329347553</v>
      </c>
      <c r="G120" s="2">
        <f>'基本統計・相関'!S120</f>
        <v>0.3978186384862805</v>
      </c>
      <c r="H120" s="2">
        <f>'基本統計・相関'!T120</f>
        <v>0.730077831744891</v>
      </c>
      <c r="I120" s="2">
        <f>'基本統計・相関'!U120</f>
        <v>-0.23367106873697474</v>
      </c>
      <c r="J120" s="2">
        <f>'基本統計・相関'!V120</f>
        <v>0.09397787727505436</v>
      </c>
      <c r="K120" s="2">
        <f>'基本統計・相関'!W120</f>
        <v>0.011354837682059804</v>
      </c>
      <c r="L120" s="2">
        <f>'基本統計・相関'!X120</f>
        <v>0.00058</v>
      </c>
      <c r="CA120">
        <f t="shared" si="26"/>
        <v>2004</v>
      </c>
      <c r="CB120">
        <f t="shared" si="27"/>
        <v>9</v>
      </c>
      <c r="CC120" s="60">
        <f t="shared" si="28"/>
        <v>0.43799364363868554</v>
      </c>
    </row>
    <row r="121" spans="1:81" ht="13.5">
      <c r="A121">
        <f>'基本統計・相関'!M121</f>
        <v>2004</v>
      </c>
      <c r="B121">
        <f>'基本統計・相関'!N121</f>
        <v>10</v>
      </c>
      <c r="C121" s="2">
        <f>'基本統計・相関'!O121</f>
        <v>0.24920998938611527</v>
      </c>
      <c r="D121" s="2">
        <f>'基本統計・相関'!P121</f>
        <v>0.2432068519261379</v>
      </c>
      <c r="E121" s="2">
        <f>'基本統計・相関'!Q121</f>
        <v>0.8445142289471426</v>
      </c>
      <c r="F121" s="2">
        <f>'基本統計・相関'!R121</f>
        <v>0.19764065797890784</v>
      </c>
      <c r="G121" s="2">
        <f>'基本統計・相関'!S121</f>
        <v>0.1933710182001831</v>
      </c>
      <c r="H121" s="2">
        <f>'基本統計・相関'!T121</f>
        <v>0.18916034715048147</v>
      </c>
      <c r="I121" s="2">
        <f>'基本統計・相関'!U121</f>
        <v>-0.0837542474107863</v>
      </c>
      <c r="J121" s="2">
        <f>'基本統計・相関'!V121</f>
        <v>-0.0023635413263651817</v>
      </c>
      <c r="K121" s="2">
        <f>'基本統計・相関'!W121</f>
        <v>0.04264896423504738</v>
      </c>
      <c r="L121" s="2">
        <f>'基本統計・相関'!X121</f>
        <v>0.0008</v>
      </c>
      <c r="CA121">
        <f t="shared" si="26"/>
        <v>2004</v>
      </c>
      <c r="CB121">
        <f t="shared" si="27"/>
        <v>10</v>
      </c>
      <c r="CC121" s="60">
        <f t="shared" si="28"/>
        <v>0.3905939572385514</v>
      </c>
    </row>
    <row r="122" spans="1:81" ht="13.5">
      <c r="A122">
        <f>'基本統計・相関'!M122</f>
        <v>2004</v>
      </c>
      <c r="B122">
        <f>'基本統計・相関'!N122</f>
        <v>11</v>
      </c>
      <c r="C122" s="2">
        <f>'基本統計・相関'!O122</f>
        <v>0.34640188451684106</v>
      </c>
      <c r="D122" s="2">
        <f>'基本統計・相関'!P122</f>
        <v>0.3184148529813473</v>
      </c>
      <c r="E122" s="2">
        <f>'基本統計・相関'!Q122</f>
        <v>0.6924455086952406</v>
      </c>
      <c r="F122" s="2">
        <f>'基本統計・相関'!R122</f>
        <v>0.1361801357370005</v>
      </c>
      <c r="G122" s="2">
        <f>'基本統計・相関'!S122</f>
        <v>0.10540823744831274</v>
      </c>
      <c r="H122" s="2">
        <f>'基本統計・相関'!T122</f>
        <v>-0.08328138320263268</v>
      </c>
      <c r="I122" s="2">
        <f>'基本統計・相関'!U122</f>
        <v>0.05579798256178292</v>
      </c>
      <c r="J122" s="2">
        <f>'基本統計・相関'!V122</f>
        <v>0.06619775837522601</v>
      </c>
      <c r="K122" s="2">
        <f>'基本統計・相関'!W122</f>
        <v>-0.01292019073599171</v>
      </c>
      <c r="L122" s="2">
        <f>'基本統計・相関'!X122</f>
        <v>0.00084</v>
      </c>
      <c r="CA122">
        <f t="shared" si="26"/>
        <v>2004</v>
      </c>
      <c r="CB122">
        <f t="shared" si="27"/>
        <v>11</v>
      </c>
      <c r="CC122" s="60">
        <f t="shared" si="28"/>
        <v>0.6183732759124175</v>
      </c>
    </row>
    <row r="123" spans="1:81" ht="13.5">
      <c r="A123">
        <f>'基本統計・相関'!M123</f>
        <v>2004</v>
      </c>
      <c r="B123">
        <f>'基本統計・相関'!N123</f>
        <v>12</v>
      </c>
      <c r="C123" s="2">
        <f>'基本統計・相関'!O123</f>
        <v>0.06422752506282858</v>
      </c>
      <c r="D123" s="2">
        <f>'基本統計・相関'!P123</f>
        <v>0.11815517349326288</v>
      </c>
      <c r="E123" s="2">
        <f>'基本統計・相関'!Q123</f>
        <v>0.2587996852423404</v>
      </c>
      <c r="F123" s="2">
        <f>'基本統計・相関'!R123</f>
        <v>-0.0996339138170349</v>
      </c>
      <c r="G123" s="2">
        <f>'基本統計・相関'!S123</f>
        <v>-0.09946501221966009</v>
      </c>
      <c r="H123" s="2">
        <f>'基本統計・相関'!T123</f>
        <v>-0.2867158039240256</v>
      </c>
      <c r="I123" s="2">
        <f>'基本統計・相関'!U123</f>
        <v>0.12873844590856898</v>
      </c>
      <c r="J123" s="2">
        <f>'基本統計・相関'!V123</f>
        <v>-0.048468974450791236</v>
      </c>
      <c r="K123" s="2">
        <f>'基本統計・相関'!W123</f>
        <v>0.030702893924678065</v>
      </c>
      <c r="L123" s="2">
        <f>'基本統計・相関'!X123</f>
        <v>0.00067</v>
      </c>
      <c r="CA123">
        <f t="shared" si="26"/>
        <v>2004</v>
      </c>
      <c r="CB123">
        <f t="shared" si="27"/>
        <v>12</v>
      </c>
      <c r="CC123" s="60">
        <f t="shared" si="28"/>
        <v>-0.04293169460204712</v>
      </c>
    </row>
    <row r="124" spans="1:81" ht="13.5">
      <c r="A124">
        <f>'基本統計・相関'!M124</f>
        <v>2005</v>
      </c>
      <c r="B124">
        <f>'基本統計・相関'!N124</f>
        <v>1</v>
      </c>
      <c r="C124" s="2">
        <f>'基本統計・相関'!O124</f>
        <v>-0.12652914658692638</v>
      </c>
      <c r="D124" s="2">
        <f>'基本統計・相関'!P124</f>
        <v>-0.055383603858002894</v>
      </c>
      <c r="E124" s="2">
        <f>'基本統計・相関'!Q124</f>
        <v>-0.00459025897485954</v>
      </c>
      <c r="F124" s="2">
        <f>'基本統計・相関'!R124</f>
        <v>-0.10868222328291932</v>
      </c>
      <c r="G124" s="2">
        <f>'基本統計・相関'!S124</f>
        <v>-0.08016166472887021</v>
      </c>
      <c r="H124" s="2">
        <f>'基本統計・相関'!T124</f>
        <v>-0.2463023903990974</v>
      </c>
      <c r="I124" s="2">
        <f>'基本統計・相関'!U124</f>
        <v>0.09141024356632022</v>
      </c>
      <c r="J124" s="2">
        <f>'基本統計・相関'!V124</f>
        <v>0.04849440510223735</v>
      </c>
      <c r="K124" s="2">
        <f>'基本統計・相関'!W124</f>
        <v>0.026330563146047536</v>
      </c>
      <c r="L124" s="2">
        <f>'基本統計・相関'!X124</f>
        <v>0.0011200000000000001</v>
      </c>
      <c r="CA124">
        <f t="shared" si="26"/>
        <v>2005</v>
      </c>
      <c r="CB124">
        <f t="shared" si="27"/>
        <v>1</v>
      </c>
      <c r="CC124" s="60">
        <f t="shared" si="28"/>
        <v>-0.48998980209582077</v>
      </c>
    </row>
    <row r="125" spans="1:81" ht="13.5">
      <c r="A125">
        <f>'基本統計・相関'!M125</f>
        <v>2005</v>
      </c>
      <c r="B125">
        <f>'基本統計・相関'!N125</f>
        <v>2</v>
      </c>
      <c r="C125" s="2">
        <f>'基本統計・相関'!O125</f>
        <v>-0.14895995921935212</v>
      </c>
      <c r="D125" s="2">
        <f>'基本統計・相関'!P125</f>
        <v>-0.10773418495790987</v>
      </c>
      <c r="E125" s="2">
        <f>'基本統計・相関'!Q125</f>
        <v>-0.09097152819567744</v>
      </c>
      <c r="F125" s="2">
        <f>'基本統計・相関'!R125</f>
        <v>-0.1064601101723428</v>
      </c>
      <c r="G125" s="2">
        <f>'基本統計・相関'!S125</f>
        <v>-0.03961035135950919</v>
      </c>
      <c r="H125" s="2">
        <f>'基本統計・相関'!T125</f>
        <v>0.03255826250897442</v>
      </c>
      <c r="I125" s="2">
        <f>'基本統計・相関'!U125</f>
        <v>0.1445447269249136</v>
      </c>
      <c r="J125" s="2">
        <f>'基本統計・相関'!V125</f>
        <v>-0.1503784778731624</v>
      </c>
      <c r="K125" s="2">
        <f>'基本統計・相関'!W125</f>
        <v>0.07465712500540334</v>
      </c>
      <c r="L125" s="2">
        <f>'基本統計・相関'!X125</f>
        <v>0.00094</v>
      </c>
      <c r="CA125">
        <f t="shared" si="26"/>
        <v>2005</v>
      </c>
      <c r="CB125">
        <f t="shared" si="27"/>
        <v>2</v>
      </c>
      <c r="CC125" s="60">
        <f t="shared" si="28"/>
        <v>-0.5425587453378778</v>
      </c>
    </row>
    <row r="126" spans="1:81" ht="13.5">
      <c r="A126">
        <f>'基本統計・相関'!M126</f>
        <v>2005</v>
      </c>
      <c r="B126">
        <f>'基本統計・相関'!N126</f>
        <v>3</v>
      </c>
      <c r="C126" s="2">
        <f>'基本統計・相関'!O126</f>
        <v>-0.028800211277131615</v>
      </c>
      <c r="D126" s="2">
        <f>'基本統計・相関'!P126</f>
        <v>-0.016744050765181817</v>
      </c>
      <c r="E126" s="2">
        <f>'基本統計・相関'!Q126</f>
        <v>0.1309823989868164</v>
      </c>
      <c r="F126" s="2">
        <f>'基本統計・相関'!R126</f>
        <v>-0.08432134623333065</v>
      </c>
      <c r="G126" s="2">
        <f>'基本統計・相関'!S126</f>
        <v>0.0368881520957991</v>
      </c>
      <c r="H126" s="2">
        <f>'基本統計・相関'!T126</f>
        <v>0.1206044565060671</v>
      </c>
      <c r="I126" s="2">
        <f>'基本統計・相関'!U126</f>
        <v>0.1333294833079477</v>
      </c>
      <c r="J126" s="2">
        <f>'基本統計・相関'!V126</f>
        <v>-0.1529693535712493</v>
      </c>
      <c r="K126" s="2">
        <f>'基本統計・相関'!W126</f>
        <v>0.052356960869482494</v>
      </c>
      <c r="L126" s="2">
        <f>'基本統計・相関'!X126</f>
        <v>0.00098</v>
      </c>
      <c r="CA126">
        <f t="shared" si="26"/>
        <v>2005</v>
      </c>
      <c r="CB126">
        <f t="shared" si="27"/>
        <v>3</v>
      </c>
      <c r="CC126" s="60">
        <f t="shared" si="28"/>
        <v>-0.2609518738853848</v>
      </c>
    </row>
    <row r="127" spans="1:81" ht="13.5">
      <c r="A127">
        <f>'基本統計・相関'!M127</f>
        <v>2005</v>
      </c>
      <c r="B127">
        <f>'基本統計・相関'!N127</f>
        <v>4</v>
      </c>
      <c r="C127" s="2">
        <f>'基本統計・相関'!O127</f>
        <v>0.3650662989943272</v>
      </c>
      <c r="D127" s="2">
        <f>'基本統計・相関'!P127</f>
        <v>0.2933414510944514</v>
      </c>
      <c r="E127" s="2">
        <f>'基本統計・相関'!Q127</f>
        <v>0.24439193680440763</v>
      </c>
      <c r="F127" s="2">
        <f>'基本統計・相関'!R127</f>
        <v>0.18792902868413397</v>
      </c>
      <c r="G127" s="2">
        <f>'基本統計・相関'!S127</f>
        <v>0.2954057299879649</v>
      </c>
      <c r="H127" s="2">
        <f>'基本統計・相関'!T127</f>
        <v>0.6709884228530529</v>
      </c>
      <c r="I127" s="2">
        <f>'基本統計・相関'!U127</f>
        <v>0.26057906514096585</v>
      </c>
      <c r="J127" s="2">
        <f>'基本統計・相関'!V127</f>
        <v>-0.020023308101963178</v>
      </c>
      <c r="K127" s="2">
        <f>'基本統計・相関'!W127</f>
        <v>-0.016409327987752742</v>
      </c>
      <c r="L127" s="2">
        <f>'基本統計・相関'!X127</f>
        <v>0.0013</v>
      </c>
      <c r="CA127">
        <f t="shared" si="26"/>
        <v>2005</v>
      </c>
      <c r="CB127">
        <f t="shared" si="27"/>
        <v>4</v>
      </c>
      <c r="CC127" s="60">
        <f t="shared" si="28"/>
        <v>0.6621152731994364</v>
      </c>
    </row>
    <row r="128" spans="1:81" ht="13.5">
      <c r="A128">
        <f>'基本統計・相関'!M128</f>
        <v>2005</v>
      </c>
      <c r="B128">
        <f>'基本統計・相関'!N128</f>
        <v>5</v>
      </c>
      <c r="C128" s="2">
        <f>'基本統計・相関'!O128</f>
        <v>0.4685198687689818</v>
      </c>
      <c r="D128" s="2">
        <f>'基本統計・相関'!P128</f>
        <v>0.5232577231613627</v>
      </c>
      <c r="E128" s="2">
        <f>'基本統計・相関'!Q128</f>
        <v>0.3872071680309219</v>
      </c>
      <c r="F128" s="2">
        <f>'基本統計・相関'!R128</f>
        <v>0.005406686708228525</v>
      </c>
      <c r="G128" s="2">
        <f>'基本統計・相関'!S128</f>
        <v>0.10035536383252919</v>
      </c>
      <c r="H128" s="2">
        <f>'基本統計・相関'!T128</f>
        <v>0.1723432410634127</v>
      </c>
      <c r="I128" s="2">
        <f>'基本統計・相関'!U128</f>
        <v>0.1257068211134338</v>
      </c>
      <c r="J128" s="2">
        <f>'基本統計・相関'!V128</f>
        <v>0.11753622957558219</v>
      </c>
      <c r="K128" s="2">
        <f>'基本統計・相関'!W128</f>
        <v>-0.030351913090862825</v>
      </c>
      <c r="L128" s="2">
        <f>'基本統計・相関'!X128</f>
        <v>0.0008799999999999999</v>
      </c>
      <c r="CA128">
        <f t="shared" si="26"/>
        <v>2005</v>
      </c>
      <c r="CB128">
        <f t="shared" si="27"/>
        <v>5</v>
      </c>
      <c r="CC128" s="60">
        <f t="shared" si="28"/>
        <v>0.9045694779040064</v>
      </c>
    </row>
    <row r="129" spans="1:81" ht="13.5">
      <c r="A129">
        <f>'基本統計・相関'!M129</f>
        <v>2005</v>
      </c>
      <c r="B129">
        <f>'基本統計・相関'!N129</f>
        <v>6</v>
      </c>
      <c r="C129" s="2">
        <f>'基本統計・相関'!O129</f>
        <v>0.8855327384560443</v>
      </c>
      <c r="D129" s="2">
        <f>'基本統計・相関'!P129</f>
        <v>1.071487046407635</v>
      </c>
      <c r="E129" s="2">
        <f>'基本統計・相関'!Q129</f>
        <v>0.1563827725968705</v>
      </c>
      <c r="F129" s="2">
        <f>'基本統計・相関'!R129</f>
        <v>0.119345173964994</v>
      </c>
      <c r="G129" s="2">
        <f>'基本統計・相関'!S129</f>
        <v>0.1319067106256373</v>
      </c>
      <c r="H129" s="2">
        <f>'基本統計・相関'!T129</f>
        <v>0.1973342899962185</v>
      </c>
      <c r="I129" s="2">
        <f>'基本統計・相関'!U129</f>
        <v>0.1097081897472616</v>
      </c>
      <c r="J129" s="2">
        <f>'基本統計・相関'!V129</f>
        <v>0.08908355776409826</v>
      </c>
      <c r="K129" s="2">
        <f>'基本統計・相関'!W129</f>
        <v>-0.09683712774350384</v>
      </c>
      <c r="L129" s="2">
        <f>'基本統計・相関'!X129</f>
        <v>0.00091</v>
      </c>
      <c r="CA129">
        <f t="shared" si="26"/>
        <v>2005</v>
      </c>
      <c r="CB129">
        <f t="shared" si="27"/>
        <v>6</v>
      </c>
      <c r="CC129" s="60">
        <f t="shared" si="28"/>
        <v>1.8818825265670953</v>
      </c>
    </row>
    <row r="130" spans="1:81" ht="13.5">
      <c r="A130">
        <f>'基本統計・相関'!M130</f>
        <v>2005</v>
      </c>
      <c r="B130">
        <f>'基本統計・相関'!N130</f>
        <v>7</v>
      </c>
      <c r="C130" s="2">
        <f>'基本統計・相関'!O130</f>
        <v>0.7094494071354651</v>
      </c>
      <c r="D130" s="2">
        <f>'基本統計・相関'!P130</f>
        <v>1.0664619342430504</v>
      </c>
      <c r="E130" s="2">
        <f>'基本統計・相関'!Q130</f>
        <v>0.19375124363512874</v>
      </c>
      <c r="F130" s="2">
        <f>'基本統計・相関'!R130</f>
        <v>-0.07338662965621323</v>
      </c>
      <c r="G130" s="2">
        <f>'基本統計・相関'!S130</f>
        <v>-0.08519304987535925</v>
      </c>
      <c r="H130" s="2">
        <f>'基本統計・相関'!T130</f>
        <v>-0.11301014737295345</v>
      </c>
      <c r="I130" s="2">
        <f>'基本統計・相関'!U130</f>
        <v>0.13037150130259212</v>
      </c>
      <c r="J130" s="2">
        <f>'基本統計・相関'!V130</f>
        <v>0.08080512824153918</v>
      </c>
      <c r="K130" s="2">
        <f>'基本統計・相関'!W130</f>
        <v>-0.07847635596500302</v>
      </c>
      <c r="L130" s="2">
        <f>'基本統計・相関'!X130</f>
        <v>0.00133</v>
      </c>
      <c r="CA130">
        <f t="shared" si="26"/>
        <v>2005</v>
      </c>
      <c r="CB130">
        <f t="shared" si="27"/>
        <v>7</v>
      </c>
      <c r="CC130" s="60">
        <f t="shared" si="28"/>
        <v>1.4692129188381833</v>
      </c>
    </row>
    <row r="131" spans="1:81" ht="13.5">
      <c r="A131">
        <f>'基本統計・相関'!M131</f>
        <v>2005</v>
      </c>
      <c r="B131">
        <f>'基本統計・相関'!N131</f>
        <v>8</v>
      </c>
      <c r="C131" s="2">
        <f>'基本統計・相関'!O131</f>
        <v>1.0601746537794825</v>
      </c>
      <c r="D131" s="2">
        <f>'基本統計・相関'!P131</f>
        <v>1.1321798168415897</v>
      </c>
      <c r="E131" s="2">
        <f>'基本統計・相関'!Q131</f>
        <v>0.480001136533575</v>
      </c>
      <c r="F131" s="2">
        <f>'基本統計・相関'!R131</f>
        <v>0.1296102525731797</v>
      </c>
      <c r="G131" s="2">
        <f>'基本統計・相関'!S131</f>
        <v>0.09902629689956388</v>
      </c>
      <c r="H131" s="2">
        <f>'基本統計・相関'!T131</f>
        <v>0.15870568145008068</v>
      </c>
      <c r="I131" s="2">
        <f>'基本統計・相関'!U131</f>
        <v>0.3214095012071365</v>
      </c>
      <c r="J131" s="2">
        <f>'基本統計・相関'!V131</f>
        <v>0.11576553882936169</v>
      </c>
      <c r="K131" s="2">
        <f>'基本統計・相関'!W131</f>
        <v>-0.034496559261965265</v>
      </c>
      <c r="L131" s="2">
        <f>'基本統計・相関'!X131</f>
        <v>0.00158</v>
      </c>
      <c r="CA131">
        <f t="shared" si="26"/>
        <v>2005</v>
      </c>
      <c r="CB131">
        <f t="shared" si="27"/>
        <v>8</v>
      </c>
      <c r="CC131" s="60">
        <f t="shared" si="28"/>
        <v>2.2911740259330333</v>
      </c>
    </row>
    <row r="132" spans="1:81" ht="13.5">
      <c r="A132">
        <f>'基本統計・相関'!M132</f>
        <v>2005</v>
      </c>
      <c r="B132">
        <f>'基本統計・相関'!N132</f>
        <v>9</v>
      </c>
      <c r="C132" s="2">
        <f>'基本統計・相関'!O132</f>
        <v>0.9845707333552762</v>
      </c>
      <c r="D132" s="2">
        <f>'基本統計・相関'!P132</f>
        <v>0.8620864612092349</v>
      </c>
      <c r="E132" s="2">
        <f>'基本統計・相関'!Q132</f>
        <v>1.6226191601693123</v>
      </c>
      <c r="F132" s="2">
        <f>'基本統計・相関'!R132</f>
        <v>0.057517803290543235</v>
      </c>
      <c r="G132" s="2">
        <f>'基本統計・相関'!S132</f>
        <v>0.064934796555834</v>
      </c>
      <c r="H132" s="2">
        <f>'基本統計・相関'!T132</f>
        <v>0.10348811108168388</v>
      </c>
      <c r="I132" s="2">
        <f>'基本統計・相関'!U132</f>
        <v>0.1567587412863165</v>
      </c>
      <c r="J132" s="2">
        <f>'基本統計・相関'!V132</f>
        <v>0.09905336810756404</v>
      </c>
      <c r="K132" s="2">
        <f>'基本統計・相関'!W132</f>
        <v>-0.008689304059205094</v>
      </c>
      <c r="L132" s="2">
        <f>'基本統計・相関'!X132</f>
        <v>0.00115</v>
      </c>
      <c r="CA132">
        <f t="shared" si="26"/>
        <v>2005</v>
      </c>
      <c r="CB132">
        <f t="shared" si="27"/>
        <v>9</v>
      </c>
      <c r="CC132" s="60">
        <f t="shared" si="28"/>
        <v>2.1139883721278867</v>
      </c>
    </row>
    <row r="133" spans="1:81" ht="13.5">
      <c r="A133">
        <f>'基本統計・相関'!M133</f>
        <v>2005</v>
      </c>
      <c r="B133">
        <f>'基本統計・相関'!N133</f>
        <v>10</v>
      </c>
      <c r="C133" s="2">
        <f>'基本統計・相関'!O133</f>
        <v>1.2420870330239921</v>
      </c>
      <c r="D133" s="2">
        <f>'基本統計・相関'!P133</f>
        <v>0.9661639966822428</v>
      </c>
      <c r="E133" s="2">
        <f>'基本統計・相関'!Q133</f>
        <v>1.42958169173205</v>
      </c>
      <c r="F133" s="2">
        <f>'基本統計・相関'!R133</f>
        <v>0.17295917272267758</v>
      </c>
      <c r="G133" s="2">
        <f>'基本統計・相関'!S133</f>
        <v>0.26504209154313796</v>
      </c>
      <c r="H133" s="2">
        <f>'基本統計・相関'!T133</f>
        <v>0.39866064114202837</v>
      </c>
      <c r="I133" s="2">
        <f>'基本統計・相関'!U133</f>
        <v>0.05324894397030877</v>
      </c>
      <c r="J133" s="2">
        <f>'基本統計・相関'!V133</f>
        <v>0.13076509564685979</v>
      </c>
      <c r="K133" s="2">
        <f>'基本統計・相関'!W133</f>
        <v>-0.009013863215606155</v>
      </c>
      <c r="L133" s="2">
        <f>'基本統計・相関'!X133</f>
        <v>0.00127</v>
      </c>
      <c r="CA133">
        <f aca="true" t="shared" si="29" ref="CA133:CA147">A133</f>
        <v>2005</v>
      </c>
      <c r="CB133">
        <f aca="true" t="shared" si="30" ref="CB133:CB147">B133</f>
        <v>10</v>
      </c>
      <c r="CC133" s="60">
        <f aca="true" t="shared" si="31" ref="CC133:CC147">(C133-C$152)/C$153</f>
        <v>2.717504613961222</v>
      </c>
    </row>
    <row r="134" spans="1:81" ht="13.5">
      <c r="A134">
        <f>'基本統計・相関'!M134</f>
        <v>2005</v>
      </c>
      <c r="B134">
        <f>'基本統計・相関'!N134</f>
        <v>11</v>
      </c>
      <c r="C134" s="2">
        <f>'基本統計・相関'!O134</f>
        <v>0.40976657254984716</v>
      </c>
      <c r="D134" s="2">
        <f>'基本統計・相関'!P134</f>
        <v>0.3648014403853006</v>
      </c>
      <c r="E134" s="2">
        <f>'基本統計・相関'!Q134</f>
        <v>0.36234996706238465</v>
      </c>
      <c r="F134" s="2">
        <f>'基本統計・相関'!R134</f>
        <v>0.0712497841823585</v>
      </c>
      <c r="G134" s="2">
        <f>'基本統計・相関'!S134</f>
        <v>0.10361639714654491</v>
      </c>
      <c r="H134" s="2">
        <f>'基本統計・相関'!T134</f>
        <v>0.08989153603309075</v>
      </c>
      <c r="I134" s="2">
        <f>'基本統計・相関'!U134</f>
        <v>-0.1001388363993112</v>
      </c>
      <c r="J134" s="2">
        <f>'基本統計・相関'!V134</f>
        <v>-0.06661741025931</v>
      </c>
      <c r="K134" s="2">
        <f>'基本統計・相関'!W134</f>
        <v>-0.06785487066690665</v>
      </c>
      <c r="L134" s="2">
        <f>'基本統計・相関'!X134</f>
        <v>0.00196</v>
      </c>
      <c r="CA134">
        <f t="shared" si="29"/>
        <v>2005</v>
      </c>
      <c r="CB134">
        <f t="shared" si="30"/>
        <v>11</v>
      </c>
      <c r="CC134" s="60">
        <f t="shared" si="31"/>
        <v>0.7668750151647205</v>
      </c>
    </row>
    <row r="135" spans="1:81" ht="13.5">
      <c r="A135">
        <f>'基本統計・相関'!M135</f>
        <v>2005</v>
      </c>
      <c r="B135">
        <f>'基本統計・相関'!N135</f>
        <v>12</v>
      </c>
      <c r="C135" s="2">
        <f>'基本統計・相関'!O135</f>
        <v>0.25702851818901173</v>
      </c>
      <c r="D135" s="2">
        <f>'基本統計・相関'!P135</f>
        <v>0.20407271984145137</v>
      </c>
      <c r="E135" s="2">
        <f>'基本統計・相関'!Q135</f>
        <v>-0.17781550134725355</v>
      </c>
      <c r="F135" s="2">
        <f>'基本統計・相関'!R135</f>
        <v>0.15445215257581535</v>
      </c>
      <c r="G135" s="2">
        <f>'基本統計・相関'!S135</f>
        <v>0.1578244349249247</v>
      </c>
      <c r="H135" s="2">
        <f>'基本統計・相関'!T135</f>
        <v>0.2671296629615403</v>
      </c>
      <c r="I135" s="2">
        <f>'基本統計・相関'!U135</f>
        <v>-0.0003404400156413745</v>
      </c>
      <c r="J135" s="2">
        <f>'基本統計・相関'!V135</f>
        <v>0.08291840733030154</v>
      </c>
      <c r="K135" s="2">
        <f>'基本統計・相関'!W135</f>
        <v>-0.10856470145994679</v>
      </c>
      <c r="L135" s="2">
        <f>'基本統計・相関'!X135</f>
        <v>0.0018599999999999999</v>
      </c>
      <c r="CA135">
        <f t="shared" si="29"/>
        <v>2005</v>
      </c>
      <c r="CB135">
        <f t="shared" si="30"/>
        <v>12</v>
      </c>
      <c r="CC135" s="60">
        <f t="shared" si="31"/>
        <v>0.4089174929753574</v>
      </c>
    </row>
    <row r="136" spans="1:81" ht="13.5">
      <c r="A136">
        <f>'基本統計・相関'!M136</f>
        <v>2006</v>
      </c>
      <c r="B136">
        <f>'基本統計・相関'!N136</f>
        <v>1</v>
      </c>
      <c r="C136" s="2">
        <f>'基本統計・相関'!O136</f>
        <v>0.06303832249746244</v>
      </c>
      <c r="D136" s="2">
        <f>'基本統計・相関'!P136</f>
        <v>0.01329962709218968</v>
      </c>
      <c r="E136" s="2">
        <f>'基本統計・相関'!Q136</f>
        <v>-0.3947234120030896</v>
      </c>
      <c r="F136" s="2">
        <f>'基本統計・相関'!R136</f>
        <v>0.19814201380799012</v>
      </c>
      <c r="G136" s="2">
        <f>'基本統計・相関'!S136</f>
        <v>0.09886783277141986</v>
      </c>
      <c r="H136" s="2">
        <f>'基本統計・相関'!T136</f>
        <v>0.029375058227074646</v>
      </c>
      <c r="I136" s="2">
        <f>'基本統計・相関'!U136</f>
        <v>-0.09411120380589477</v>
      </c>
      <c r="J136" s="2">
        <f>'基本統計・相関'!V136</f>
        <v>0.03339178974667756</v>
      </c>
      <c r="K136" s="2">
        <f>'基本統計・相関'!W136</f>
        <v>-0.11700814388926861</v>
      </c>
      <c r="L136" s="2">
        <f>'基本統計・相関'!X136</f>
        <v>0.002</v>
      </c>
      <c r="CA136">
        <f t="shared" si="29"/>
        <v>2006</v>
      </c>
      <c r="CB136">
        <f t="shared" si="30"/>
        <v>1</v>
      </c>
      <c r="CC136" s="60">
        <f t="shared" si="31"/>
        <v>-0.045718714545839534</v>
      </c>
    </row>
    <row r="137" spans="1:81" ht="13.5">
      <c r="A137">
        <f>'基本統計・相関'!M137</f>
        <v>2006</v>
      </c>
      <c r="B137">
        <f>'基本統計・相関'!N137</f>
        <v>2</v>
      </c>
      <c r="C137" s="2">
        <f>'基本統計・相関'!O137</f>
        <v>-0.1701126038997044</v>
      </c>
      <c r="D137" s="2">
        <f>'基本統計・相関'!P137</f>
        <v>-0.18023276856200077</v>
      </c>
      <c r="E137" s="2">
        <f>'基本統計・相関'!Q137</f>
        <v>-0.4959498902105014</v>
      </c>
      <c r="F137" s="2">
        <f>'基本統計・相関'!R137</f>
        <v>0.06517297584558057</v>
      </c>
      <c r="G137" s="2">
        <f>'基本統計・相関'!S137</f>
        <v>-0.032607744172298836</v>
      </c>
      <c r="H137" s="2">
        <f>'基本統計・相関'!T137</f>
        <v>-0.16797741414133183</v>
      </c>
      <c r="I137" s="2">
        <f>'基本統計・相関'!U137</f>
        <v>-0.145959623680592</v>
      </c>
      <c r="J137" s="2">
        <f>'基本統計・相関'!V137</f>
        <v>0.16547659865913267</v>
      </c>
      <c r="K137" s="2">
        <f>'基本統計・相関'!W137</f>
        <v>-0.06679311978677971</v>
      </c>
      <c r="L137" s="2">
        <f>'基本統計・相関'!X137</f>
        <v>0.00249</v>
      </c>
      <c r="CA137">
        <f t="shared" si="29"/>
        <v>2006</v>
      </c>
      <c r="CB137">
        <f t="shared" si="30"/>
        <v>2</v>
      </c>
      <c r="CC137" s="60">
        <f t="shared" si="31"/>
        <v>-0.5921321689958947</v>
      </c>
    </row>
    <row r="138" spans="1:81" ht="13.5">
      <c r="A138">
        <f>'基本統計・相関'!M138</f>
        <v>2006</v>
      </c>
      <c r="B138">
        <f>'基本統計・相関'!N138</f>
        <v>3</v>
      </c>
      <c r="C138" s="2">
        <f>'基本統計・相関'!O138</f>
        <v>-0.3176208261490955</v>
      </c>
      <c r="D138" s="2">
        <f>'基本統計・相関'!P138</f>
        <v>-0.2889041790574105</v>
      </c>
      <c r="E138" s="2">
        <f>'基本統計・相関'!Q138</f>
        <v>-0.5697367749659799</v>
      </c>
      <c r="F138" s="2">
        <f>'基本統計・相関'!R138</f>
        <v>0.014807898461375979</v>
      </c>
      <c r="G138" s="2">
        <f>'基本統計・相関'!S138</f>
        <v>-0.07405805668117771</v>
      </c>
      <c r="H138" s="2">
        <f>'基本統計・相関'!T138</f>
        <v>-0.2573165560798162</v>
      </c>
      <c r="I138" s="2">
        <f>'基本統計・相関'!U138</f>
        <v>-0.09230514298882819</v>
      </c>
      <c r="J138" s="2">
        <f>'基本統計・相関'!V138</f>
        <v>0.12872348922886734</v>
      </c>
      <c r="K138" s="2">
        <f>'基本統計・相関'!W138</f>
        <v>-0.053154822161592064</v>
      </c>
      <c r="L138" s="2">
        <f>'基本統計・相関'!X138</f>
        <v>0.00243</v>
      </c>
      <c r="CA138">
        <f t="shared" si="29"/>
        <v>2006</v>
      </c>
      <c r="CB138">
        <f t="shared" si="30"/>
        <v>3</v>
      </c>
      <c r="CC138" s="60">
        <f t="shared" si="31"/>
        <v>-0.9378330354885946</v>
      </c>
    </row>
    <row r="139" spans="1:81" ht="13.5">
      <c r="A139">
        <f>'基本統計・相関'!M139</f>
        <v>2006</v>
      </c>
      <c r="B139">
        <f>'基本統計・相関'!N139</f>
        <v>4</v>
      </c>
      <c r="C139" s="2">
        <f>'基本統計・相関'!O139</f>
        <v>-0.30129736384575423</v>
      </c>
      <c r="D139" s="2">
        <f>'基本統計・相関'!P139</f>
        <v>-0.29641458009050703</v>
      </c>
      <c r="E139" s="2">
        <f>'基本統計・相関'!Q139</f>
        <v>-0.626505689972395</v>
      </c>
      <c r="F139" s="2">
        <f>'基本統計・相関'!R139</f>
        <v>-0.062341428701098156</v>
      </c>
      <c r="G139" s="2">
        <f>'基本統計・相関'!S139</f>
        <v>-0.09965885766054239</v>
      </c>
      <c r="H139" s="2">
        <f>'基本統計・相関'!T139</f>
        <v>-0.34244617334692073</v>
      </c>
      <c r="I139" s="2">
        <f>'基本統計・相関'!U139</f>
        <v>0.0052587642498602705</v>
      </c>
      <c r="J139" s="2">
        <f>'基本統計・相関'!V139</f>
        <v>0.06355821088822</v>
      </c>
      <c r="K139" s="2">
        <f>'基本統計・相関'!W139</f>
        <v>-0.01797707006557836</v>
      </c>
      <c r="L139" s="2">
        <f>'基本統計・相関'!X139</f>
        <v>0.00314</v>
      </c>
      <c r="CA139">
        <f t="shared" si="29"/>
        <v>2006</v>
      </c>
      <c r="CB139">
        <f t="shared" si="30"/>
        <v>4</v>
      </c>
      <c r="CC139" s="60">
        <f t="shared" si="31"/>
        <v>-0.8995773031885649</v>
      </c>
    </row>
    <row r="140" spans="1:81" ht="13.5">
      <c r="A140">
        <f>'基本統計・相関'!M140</f>
        <v>2006</v>
      </c>
      <c r="B140">
        <f>'基本統計・相関'!N140</f>
        <v>5</v>
      </c>
      <c r="C140" s="2">
        <f>'基本統計・相関'!O140</f>
        <v>0.18586298693445946</v>
      </c>
      <c r="D140" s="2">
        <f>'基本統計・相関'!P140</f>
        <v>0.1453410028281954</v>
      </c>
      <c r="E140" s="2">
        <f>'基本統計・相関'!Q140</f>
        <v>-0.28581179549877256</v>
      </c>
      <c r="F140" s="2">
        <f>'基本統計・相関'!R140</f>
        <v>0.07843692188041684</v>
      </c>
      <c r="G140" s="2">
        <f>'基本統計・相関'!S140</f>
        <v>0.1105358118803974</v>
      </c>
      <c r="H140" s="2">
        <f>'基本統計・相関'!T140</f>
        <v>0.008970391574802727</v>
      </c>
      <c r="I140" s="2">
        <f>'基本統計・相関'!U140</f>
        <v>0.20673276897830006</v>
      </c>
      <c r="J140" s="2">
        <f>'基本統計・相関'!V140</f>
        <v>0.1788935175228814</v>
      </c>
      <c r="K140" s="2">
        <f>'基本統計・相関'!W140</f>
        <v>0.040092268499881234</v>
      </c>
      <c r="L140" s="2">
        <f>'基本統計・相関'!X140</f>
        <v>0.0028699999999999997</v>
      </c>
      <c r="CA140">
        <f t="shared" si="29"/>
        <v>2006</v>
      </c>
      <c r="CB140">
        <f t="shared" si="30"/>
        <v>5</v>
      </c>
      <c r="CC140" s="60">
        <f t="shared" si="31"/>
        <v>0.2421336659862582</v>
      </c>
    </row>
    <row r="141" spans="1:81" ht="13.5">
      <c r="A141">
        <f>'基本統計・相関'!M141</f>
        <v>2006</v>
      </c>
      <c r="B141">
        <f>'基本統計・相関'!N141</f>
        <v>6</v>
      </c>
      <c r="C141" s="2">
        <f>'基本統計・相関'!O141</f>
        <v>0.17049501954541713</v>
      </c>
      <c r="D141" s="2">
        <f>'基本統計・相関'!P141</f>
        <v>0.06127288625086735</v>
      </c>
      <c r="E141" s="2">
        <f>'基本統計・相関'!Q141</f>
        <v>-0.37492745520512916</v>
      </c>
      <c r="F141" s="2">
        <f>'基本統計・相関'!R141</f>
        <v>0.20364745091882108</v>
      </c>
      <c r="G141" s="2">
        <f>'基本統計・相関'!S141</f>
        <v>0.22332639277459632</v>
      </c>
      <c r="H141" s="2">
        <f>'基本統計・相関'!T141</f>
        <v>0.16873290611426905</v>
      </c>
      <c r="I141" s="2">
        <f>'基本統計・相関'!U141</f>
        <v>0.12361160455262343</v>
      </c>
      <c r="J141" s="2">
        <f>'基本統計・相関'!V141</f>
        <v>0.07155570832058578</v>
      </c>
      <c r="K141" s="2">
        <f>'基本統計・相関'!W141</f>
        <v>0.09919846953830569</v>
      </c>
      <c r="L141" s="2">
        <f>'基本統計・相関'!X141</f>
        <v>0.00241</v>
      </c>
      <c r="CA141">
        <f t="shared" si="29"/>
        <v>2006</v>
      </c>
      <c r="CB141">
        <f t="shared" si="30"/>
        <v>6</v>
      </c>
      <c r="CC141" s="60">
        <f t="shared" si="31"/>
        <v>0.20611723543338156</v>
      </c>
    </row>
    <row r="142" spans="1:81" ht="13.5">
      <c r="A142">
        <f>'基本統計・相関'!M142</f>
        <v>2006</v>
      </c>
      <c r="B142">
        <f>'基本統計・相関'!N142</f>
        <v>7</v>
      </c>
      <c r="C142" s="2">
        <f>'基本統計・相関'!O142</f>
        <v>0.26715955449887074</v>
      </c>
      <c r="D142" s="2">
        <f>'基本統計・相関'!P142</f>
        <v>0.12065005957898323</v>
      </c>
      <c r="E142" s="2">
        <f>'基本統計・相関'!Q142</f>
        <v>-0.09912490554898434</v>
      </c>
      <c r="F142" s="2">
        <f>'基本統計・相関'!R142</f>
        <v>0.36057707467933064</v>
      </c>
      <c r="G142" s="2">
        <f>'基本統計・相関'!S142</f>
        <v>0.35712616608601344</v>
      </c>
      <c r="H142" s="2">
        <f>'基本統計・相関'!T142</f>
        <v>0.6397348438472414</v>
      </c>
      <c r="I142" s="2">
        <f>'基本統計・相関'!U142</f>
        <v>0.11925590578295697</v>
      </c>
      <c r="J142" s="2">
        <f>'基本統計・相関'!V142</f>
        <v>0.10607085091570845</v>
      </c>
      <c r="K142" s="2">
        <f>'基本統計・相関'!W142</f>
        <v>0.07729607339726674</v>
      </c>
      <c r="L142" s="2">
        <f>'基本統計・相関'!X142</f>
        <v>0.00374</v>
      </c>
      <c r="CA142">
        <f t="shared" si="29"/>
        <v>2006</v>
      </c>
      <c r="CB142">
        <f t="shared" si="30"/>
        <v>7</v>
      </c>
      <c r="CC142" s="60">
        <f t="shared" si="31"/>
        <v>0.43266063066205485</v>
      </c>
    </row>
    <row r="143" spans="1:81" ht="13.5">
      <c r="A143">
        <f>'基本統計・相関'!M143</f>
        <v>2006</v>
      </c>
      <c r="B143">
        <f>'基本統計・相関'!N143</f>
        <v>8</v>
      </c>
      <c r="C143" s="2">
        <f>'基本統計・相関'!O143</f>
        <v>0.03351444869648912</v>
      </c>
      <c r="D143" s="2">
        <f>'基本統計・相関'!P143</f>
        <v>-0.07472801311989508</v>
      </c>
      <c r="E143" s="2">
        <f>'基本統計・相関'!Q143</f>
        <v>-0.33195549874466823</v>
      </c>
      <c r="F143" s="2">
        <f>'基本統計・相関'!R143</f>
        <v>0.3298865050206998</v>
      </c>
      <c r="G143" s="2">
        <f>'基本統計・相関'!S143</f>
        <v>0.3317513399070935</v>
      </c>
      <c r="H143" s="2">
        <f>'基本統計・相関'!T143</f>
        <v>0.5377237202033815</v>
      </c>
      <c r="I143" s="2">
        <f>'基本統計・相関'!U143</f>
        <v>-0.037339729338443095</v>
      </c>
      <c r="J143" s="2">
        <f>'基本統計・相関'!V143</f>
        <v>0.11874742620430645</v>
      </c>
      <c r="K143" s="2">
        <f>'基本統計・相関'!W143</f>
        <v>0.003263729068993637</v>
      </c>
      <c r="L143" s="2">
        <f>'基本統計・相関'!X143</f>
        <v>0.00453</v>
      </c>
      <c r="CA143">
        <f t="shared" si="29"/>
        <v>2006</v>
      </c>
      <c r="CB143">
        <f t="shared" si="30"/>
        <v>8</v>
      </c>
      <c r="CC143" s="60">
        <f t="shared" si="31"/>
        <v>-0.11491098464154757</v>
      </c>
    </row>
    <row r="144" spans="1:81" ht="13.5">
      <c r="A144">
        <f>'基本統計・相関'!M144</f>
        <v>2006</v>
      </c>
      <c r="B144">
        <f>'基本統計・相関'!N144</f>
        <v>9</v>
      </c>
      <c r="C144" s="2">
        <f>'基本統計・相関'!O144</f>
        <v>0.3014989081408237</v>
      </c>
      <c r="D144" s="2">
        <f>'基本統計・相関'!P144</f>
        <v>0.18645754224868671</v>
      </c>
      <c r="E144" s="2">
        <f>'基本統計・相関'!Q144</f>
        <v>-0.13180709782081745</v>
      </c>
      <c r="F144" s="2">
        <f>'基本統計・相関'!R144</f>
        <v>0.2968156477766317</v>
      </c>
      <c r="G144" s="2">
        <f>'基本統計・相関'!S144</f>
        <v>0.27069591101771917</v>
      </c>
      <c r="H144" s="2">
        <f>'基本統計・相関'!T144</f>
        <v>0.3081290685197451</v>
      </c>
      <c r="I144" s="2">
        <f>'基本統計・相関'!U144</f>
        <v>0.029806518411181093</v>
      </c>
      <c r="J144" s="2">
        <f>'基本統計・相関'!V144</f>
        <v>0.21728878682144614</v>
      </c>
      <c r="K144" s="2">
        <f>'基本統計・相関'!W144</f>
        <v>-0.02207014574473032</v>
      </c>
      <c r="L144" s="2">
        <f>'基本統計・相関'!X144</f>
        <v>0.00471</v>
      </c>
      <c r="CA144">
        <f t="shared" si="29"/>
        <v>2006</v>
      </c>
      <c r="CB144">
        <f t="shared" si="30"/>
        <v>9</v>
      </c>
      <c r="CC144" s="60">
        <f t="shared" si="31"/>
        <v>0.5131384787968655</v>
      </c>
    </row>
    <row r="145" spans="1:81" ht="13.5">
      <c r="A145">
        <f>'基本統計・相関'!M145</f>
        <v>2006</v>
      </c>
      <c r="B145">
        <f>'基本統計・相関'!N145</f>
        <v>10</v>
      </c>
      <c r="C145" s="2">
        <f>'基本統計・相関'!O145</f>
        <v>0.2624963075785267</v>
      </c>
      <c r="D145" s="2">
        <f>'基本統計・相関'!P145</f>
        <v>0.28469785604367837</v>
      </c>
      <c r="E145" s="2">
        <f>'基本統計・相関'!Q145</f>
        <v>0.16478270866827782</v>
      </c>
      <c r="F145" s="2">
        <f>'基本統計・相関'!R145</f>
        <v>0.19150899364428464</v>
      </c>
      <c r="G145" s="2">
        <f>'基本統計・相関'!S145</f>
        <v>0.1868729249532659</v>
      </c>
      <c r="H145" s="2">
        <f>'基本統計・相関'!T145</f>
        <v>0.1747170668431497</v>
      </c>
      <c r="I145" s="2">
        <f>'基本統計・相関'!U145</f>
        <v>0.1280278874152776</v>
      </c>
      <c r="J145" s="2">
        <f>'基本統計・相関'!V145</f>
        <v>0.22714951362315183</v>
      </c>
      <c r="K145" s="2">
        <f>'基本統計・相関'!W145</f>
        <v>0.0008926246329716836</v>
      </c>
      <c r="L145" s="2">
        <f>'基本統計・相関'!X145</f>
        <v>0.00441</v>
      </c>
      <c r="CA145">
        <f t="shared" si="29"/>
        <v>2006</v>
      </c>
      <c r="CB145">
        <f t="shared" si="30"/>
        <v>10</v>
      </c>
      <c r="CC145" s="60">
        <f t="shared" si="31"/>
        <v>0.42173182631169936</v>
      </c>
    </row>
    <row r="146" spans="1:81" ht="13.5">
      <c r="A146">
        <f>'基本統計・相関'!M146</f>
        <v>2006</v>
      </c>
      <c r="B146">
        <f>'基本統計・相関'!N146</f>
        <v>11</v>
      </c>
      <c r="C146" s="2">
        <f>'基本統計・相関'!O146</f>
        <v>0.3691303852186332</v>
      </c>
      <c r="D146" s="2">
        <f>'基本統計・相関'!P146</f>
        <v>0.4292341732370384</v>
      </c>
      <c r="E146" s="2">
        <f>'基本統計・相関'!Q146</f>
        <v>0.2402603962891443</v>
      </c>
      <c r="F146" s="2">
        <f>'基本統計・相関'!R146</f>
        <v>0.015371825417012097</v>
      </c>
      <c r="G146" s="2">
        <f>'基本統計・相関'!S146</f>
        <v>0.01779529363787269</v>
      </c>
      <c r="H146" s="2">
        <f>'基本統計・相関'!T146</f>
        <v>-0.025446724642487872</v>
      </c>
      <c r="I146" s="2">
        <f>'基本統計・相関'!U146</f>
        <v>0.08783785530933086</v>
      </c>
      <c r="J146" s="2">
        <f>'基本統計・相関'!V146</f>
        <v>0.06338644097754509</v>
      </c>
      <c r="K146" s="2">
        <f>'基本統計・相関'!W146</f>
        <v>-0.002071081815692266</v>
      </c>
      <c r="L146" s="2">
        <f>'基本統計・相関'!X146</f>
        <v>0.00443</v>
      </c>
      <c r="CA146">
        <f t="shared" si="29"/>
        <v>2006</v>
      </c>
      <c r="CB146">
        <f t="shared" si="30"/>
        <v>11</v>
      </c>
      <c r="CC146" s="60">
        <f t="shared" si="31"/>
        <v>0.6716398821183093</v>
      </c>
    </row>
    <row r="147" spans="1:81" ht="13.5">
      <c r="A147">
        <f>'基本統計・相関'!M147</f>
        <v>2006</v>
      </c>
      <c r="B147">
        <f>'基本統計・相関'!N147</f>
        <v>12</v>
      </c>
      <c r="C147" s="2">
        <f>'基本統計・相関'!O147</f>
        <v>0.014432648187197694</v>
      </c>
      <c r="D147" s="2">
        <f>'基本統計・相関'!P147</f>
        <v>0.07970412329522603</v>
      </c>
      <c r="E147" s="2">
        <f>'基本統計・相関'!Q147</f>
        <v>-0.05097378665781771</v>
      </c>
      <c r="F147" s="2">
        <f>'基本統計・相関'!R147</f>
        <v>-0.034464346676624125</v>
      </c>
      <c r="G147" s="2">
        <f>'基本統計・相関'!S147</f>
        <v>0.007239482362877192</v>
      </c>
      <c r="H147" s="2">
        <f>'基本統計・相関'!T147</f>
        <v>0.010557880742285919</v>
      </c>
      <c r="I147" s="2">
        <f>'基本統計・相関'!U147</f>
        <v>-0.028943804373240622</v>
      </c>
      <c r="J147" s="2">
        <f>'基本統計・相関'!V147</f>
        <v>0.009461337371147627</v>
      </c>
      <c r="K147" s="2">
        <f>'基本統計・相関'!W147</f>
        <v>0.002987301878578208</v>
      </c>
      <c r="L147" s="2">
        <f>'基本統計・相関'!X147</f>
        <v>0.00482</v>
      </c>
      <c r="CA147">
        <f t="shared" si="29"/>
        <v>2006</v>
      </c>
      <c r="CB147">
        <f t="shared" si="30"/>
        <v>12</v>
      </c>
      <c r="CC147" s="60">
        <f t="shared" si="31"/>
        <v>-0.1596311695214797</v>
      </c>
    </row>
    <row r="148" spans="3:12" ht="13.5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3.5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t="s">
        <v>174</v>
      </c>
      <c r="C150" s="2">
        <f>MAX(C4:C147)</f>
        <v>1.318055071871099</v>
      </c>
      <c r="D150" s="2">
        <f>MAX(D4:D147)</f>
        <v>1.1321798168415897</v>
      </c>
      <c r="E150" s="2">
        <f>MAX(E4:E147)</f>
        <v>4.9339372793533425</v>
      </c>
      <c r="F150" s="2">
        <f aca="true" t="shared" si="32" ref="F150:L150">MAX(F4:F147)</f>
        <v>1.1382130208753973</v>
      </c>
      <c r="G150" s="2">
        <f t="shared" si="32"/>
        <v>1.1832511407461213</v>
      </c>
      <c r="H150" s="2">
        <f t="shared" si="32"/>
        <v>3.8214731723348363</v>
      </c>
      <c r="I150" s="2">
        <f t="shared" si="32"/>
        <v>0.8837407423704577</v>
      </c>
      <c r="J150" s="2">
        <f t="shared" si="32"/>
        <v>0.8627110407147489</v>
      </c>
      <c r="K150" s="2">
        <f t="shared" si="32"/>
        <v>0.43757789298820016</v>
      </c>
      <c r="L150" s="2">
        <f t="shared" si="32"/>
        <v>0.02053</v>
      </c>
    </row>
    <row r="151" spans="1:12" ht="13.5">
      <c r="A151" t="s">
        <v>175</v>
      </c>
      <c r="C151" s="2">
        <f>MIN(C4:C147)</f>
        <v>-0.677315922851149</v>
      </c>
      <c r="D151" s="2">
        <f>MIN(D4:D147)</f>
        <v>-0.6170578964497745</v>
      </c>
      <c r="E151" s="2">
        <f>MIN(E4:E147)</f>
        <v>-0.7840414920938307</v>
      </c>
      <c r="F151" s="2">
        <f aca="true" t="shared" si="33" ref="F151:L151">MIN(F4:F147)</f>
        <v>-0.5448986715776399</v>
      </c>
      <c r="G151" s="2">
        <f t="shared" si="33"/>
        <v>-0.5397410364118052</v>
      </c>
      <c r="H151" s="2">
        <f t="shared" si="33"/>
        <v>-0.8544915701252962</v>
      </c>
      <c r="I151" s="2">
        <f t="shared" si="33"/>
        <v>-0.5751217399186281</v>
      </c>
      <c r="J151" s="2">
        <f t="shared" si="33"/>
        <v>-0.5091797183412489</v>
      </c>
      <c r="K151" s="2">
        <f t="shared" si="33"/>
        <v>-0.2802634890476875</v>
      </c>
      <c r="L151" s="2">
        <f t="shared" si="33"/>
        <v>0.00027</v>
      </c>
    </row>
    <row r="152" spans="1:12" ht="13.5">
      <c r="A152" t="s">
        <v>176</v>
      </c>
      <c r="C152" s="3">
        <f>AVERAGE(C4:C147)</f>
        <v>0.08254618886356128</v>
      </c>
      <c r="D152" s="3">
        <f>AVERAGE(D4:D147)</f>
        <v>0.0926673472687481</v>
      </c>
      <c r="E152" s="3">
        <f>AVERAGE(E4:E147)</f>
        <v>0.3231442639754557</v>
      </c>
      <c r="F152" s="3">
        <f aca="true" t="shared" si="34" ref="F152:L152">AVERAGE(F4:F147)</f>
        <v>0.14166433058041558</v>
      </c>
      <c r="G152" s="3">
        <f t="shared" si="34"/>
        <v>0.13760829497326776</v>
      </c>
      <c r="H152" s="3">
        <f t="shared" si="34"/>
        <v>0.27027606410079713</v>
      </c>
      <c r="I152" s="3">
        <f t="shared" si="34"/>
        <v>0.046749694487657194</v>
      </c>
      <c r="J152" s="3">
        <f t="shared" si="34"/>
        <v>0.047630791813126384</v>
      </c>
      <c r="K152" s="3">
        <f t="shared" si="34"/>
        <v>0.020682286660988692</v>
      </c>
      <c r="L152" s="3">
        <f t="shared" si="34"/>
        <v>0.003070208333333333</v>
      </c>
    </row>
    <row r="153" spans="1:12" ht="13.5">
      <c r="A153" t="s">
        <v>6</v>
      </c>
      <c r="C153" s="2">
        <f>STDEV(C4:C147)</f>
        <v>0.42669323842295315</v>
      </c>
      <c r="D153" s="2">
        <f>STDEV(D4:D147)</f>
        <v>0.40866482884452554</v>
      </c>
      <c r="E153" s="2">
        <f>STDEV(E4:E147)</f>
        <v>1.0225263839279706</v>
      </c>
      <c r="F153" s="2">
        <f aca="true" t="shared" si="35" ref="F153:L153">STDEV(F4:F147)</f>
        <v>0.3092399505419587</v>
      </c>
      <c r="G153" s="2">
        <f t="shared" si="35"/>
        <v>0.3145041633472441</v>
      </c>
      <c r="H153" s="2">
        <f t="shared" si="35"/>
        <v>0.7093929070670855</v>
      </c>
      <c r="I153" s="2">
        <f t="shared" si="35"/>
        <v>0.23363809034641037</v>
      </c>
      <c r="J153" s="2">
        <f t="shared" si="35"/>
        <v>0.23502613423818042</v>
      </c>
      <c r="K153" s="2">
        <f t="shared" si="35"/>
        <v>0.09785528100060212</v>
      </c>
      <c r="L153" s="2">
        <f t="shared" si="35"/>
        <v>0.003512941601785096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0"/>
  <sheetViews>
    <sheetView workbookViewId="0" topLeftCell="A154">
      <selection activeCell="E33" sqref="E33"/>
    </sheetView>
  </sheetViews>
  <sheetFormatPr defaultColWidth="9.00390625" defaultRowHeight="15" customHeight="1"/>
  <cols>
    <col min="1" max="1" width="7.375" style="0" customWidth="1"/>
    <col min="2" max="2" width="7.375" style="70" customWidth="1"/>
    <col min="3" max="7" width="21.375" style="70" customWidth="1"/>
    <col min="8" max="16384" width="7.50390625" style="70" customWidth="1"/>
  </cols>
  <sheetData>
    <row r="1" spans="1:7" ht="15" customHeight="1">
      <c r="A1" s="69"/>
      <c r="B1" s="69"/>
      <c r="C1" s="69" t="s">
        <v>248</v>
      </c>
      <c r="D1" s="69" t="s">
        <v>248</v>
      </c>
      <c r="E1" s="69" t="s">
        <v>248</v>
      </c>
      <c r="F1" s="69" t="s">
        <v>248</v>
      </c>
      <c r="G1" s="69" t="s">
        <v>248</v>
      </c>
    </row>
    <row r="2" spans="1:7" ht="15" customHeight="1">
      <c r="A2" s="69"/>
      <c r="B2" s="69"/>
      <c r="C2" s="69" t="s">
        <v>249</v>
      </c>
      <c r="D2" s="69" t="s">
        <v>249</v>
      </c>
      <c r="E2" s="69" t="s">
        <v>249</v>
      </c>
      <c r="F2" s="69" t="s">
        <v>249</v>
      </c>
      <c r="G2" s="69" t="s">
        <v>249</v>
      </c>
    </row>
    <row r="3" spans="1:7" ht="15" customHeight="1">
      <c r="A3" s="69"/>
      <c r="B3" s="69"/>
      <c r="C3" s="69" t="s">
        <v>250</v>
      </c>
      <c r="D3" s="69" t="s">
        <v>250</v>
      </c>
      <c r="E3" s="69" t="s">
        <v>250</v>
      </c>
      <c r="F3" s="69" t="s">
        <v>250</v>
      </c>
      <c r="G3" s="69" t="s">
        <v>250</v>
      </c>
    </row>
    <row r="4" spans="1:7" ht="15" customHeight="1">
      <c r="A4" s="69"/>
      <c r="B4" s="69"/>
      <c r="C4" s="69" t="s">
        <v>251</v>
      </c>
      <c r="D4" s="69" t="s">
        <v>252</v>
      </c>
      <c r="E4" s="69" t="s">
        <v>254</v>
      </c>
      <c r="F4" s="69" t="s">
        <v>255</v>
      </c>
      <c r="G4" s="69" t="s">
        <v>253</v>
      </c>
    </row>
    <row r="5" spans="1:7" ht="15" customHeight="1">
      <c r="A5" s="69"/>
      <c r="B5" s="69"/>
      <c r="C5" s="69" t="s">
        <v>256</v>
      </c>
      <c r="D5" s="69" t="s">
        <v>257</v>
      </c>
      <c r="E5" s="69" t="s">
        <v>259</v>
      </c>
      <c r="F5" s="69" t="s">
        <v>260</v>
      </c>
      <c r="G5" s="69" t="s">
        <v>258</v>
      </c>
    </row>
    <row r="6" spans="1:7" ht="15" customHeight="1">
      <c r="A6" s="69" t="s">
        <v>261</v>
      </c>
      <c r="B6" s="69" t="s">
        <v>262</v>
      </c>
      <c r="C6" s="71">
        <v>6768.16</v>
      </c>
      <c r="D6" s="71">
        <v>467.66</v>
      </c>
      <c r="E6" s="69"/>
      <c r="F6" s="69"/>
      <c r="G6" s="69"/>
    </row>
    <row r="7" spans="1:7" ht="15" customHeight="1">
      <c r="A7" s="69" t="s">
        <v>261</v>
      </c>
      <c r="B7" s="69" t="s">
        <v>263</v>
      </c>
      <c r="C7" s="71">
        <v>6764.89</v>
      </c>
      <c r="D7" s="71">
        <v>467.93</v>
      </c>
      <c r="E7" s="69"/>
      <c r="F7" s="69"/>
      <c r="G7" s="69"/>
    </row>
    <row r="8" spans="1:7" ht="15" customHeight="1">
      <c r="A8" s="69" t="s">
        <v>261</v>
      </c>
      <c r="B8" s="69" t="s">
        <v>264</v>
      </c>
      <c r="C8" s="71">
        <v>6556.19</v>
      </c>
      <c r="D8" s="71">
        <v>454.46</v>
      </c>
      <c r="E8" s="69"/>
      <c r="F8" s="69"/>
      <c r="G8" s="69"/>
    </row>
    <row r="9" spans="1:7" ht="15" customHeight="1">
      <c r="A9" s="69" t="s">
        <v>261</v>
      </c>
      <c r="B9" s="69" t="s">
        <v>265</v>
      </c>
      <c r="C9" s="71">
        <v>6865.56</v>
      </c>
      <c r="D9" s="71">
        <v>467.81</v>
      </c>
      <c r="E9" s="69"/>
      <c r="F9" s="69"/>
      <c r="G9" s="69"/>
    </row>
    <row r="10" spans="1:7" ht="15" customHeight="1">
      <c r="A10" s="69" t="s">
        <v>261</v>
      </c>
      <c r="B10" s="69" t="s">
        <v>266</v>
      </c>
      <c r="C10" s="71">
        <v>6865.66</v>
      </c>
      <c r="D10" s="71">
        <v>467.55</v>
      </c>
      <c r="E10" s="69"/>
      <c r="F10" s="69"/>
      <c r="G10" s="69"/>
    </row>
    <row r="11" spans="1:7" ht="15" customHeight="1">
      <c r="A11" s="69" t="s">
        <v>261</v>
      </c>
      <c r="B11" s="69" t="s">
        <v>267</v>
      </c>
      <c r="C11" s="72">
        <v>6870.7</v>
      </c>
      <c r="D11" s="71">
        <v>472.77</v>
      </c>
      <c r="E11" s="69"/>
      <c r="F11" s="69"/>
      <c r="G11" s="69"/>
    </row>
    <row r="12" spans="1:7" ht="15" customHeight="1">
      <c r="A12" s="69" t="s">
        <v>261</v>
      </c>
      <c r="B12" s="69" t="s">
        <v>268</v>
      </c>
      <c r="C12" s="71">
        <v>6819.63</v>
      </c>
      <c r="D12" s="72">
        <v>470.9</v>
      </c>
      <c r="E12" s="69"/>
      <c r="F12" s="69"/>
      <c r="G12" s="69"/>
    </row>
    <row r="13" spans="1:7" ht="15" customHeight="1">
      <c r="A13" s="69" t="s">
        <v>261</v>
      </c>
      <c r="B13" s="69" t="s">
        <v>269</v>
      </c>
      <c r="C13" s="71">
        <v>6910.87</v>
      </c>
      <c r="D13" s="71">
        <v>478.56</v>
      </c>
      <c r="E13" s="69"/>
      <c r="F13" s="69"/>
      <c r="G13" s="69"/>
    </row>
    <row r="14" spans="1:7" ht="15" customHeight="1">
      <c r="A14" s="69" t="s">
        <v>261</v>
      </c>
      <c r="B14" s="69" t="s">
        <v>270</v>
      </c>
      <c r="C14" s="71">
        <v>7076.46</v>
      </c>
      <c r="D14" s="71">
        <v>488.79</v>
      </c>
      <c r="E14" s="69"/>
      <c r="F14" s="69"/>
      <c r="G14" s="69"/>
    </row>
    <row r="15" spans="1:7" ht="15" customHeight="1">
      <c r="A15" s="69" t="s">
        <v>261</v>
      </c>
      <c r="B15" s="69" t="s">
        <v>271</v>
      </c>
      <c r="C15" s="71">
        <v>7150.75</v>
      </c>
      <c r="D15" s="71">
        <v>496.05</v>
      </c>
      <c r="E15" s="69"/>
      <c r="F15" s="69"/>
      <c r="G15" s="69"/>
    </row>
    <row r="16" spans="1:7" ht="15" customHeight="1">
      <c r="A16" s="69" t="s">
        <v>261</v>
      </c>
      <c r="B16" s="69" t="s">
        <v>272</v>
      </c>
      <c r="C16" s="71">
        <v>7165.45</v>
      </c>
      <c r="D16" s="71">
        <v>493.12</v>
      </c>
      <c r="E16" s="69"/>
      <c r="F16" s="69"/>
      <c r="G16" s="69"/>
    </row>
    <row r="17" spans="1:7" ht="15" customHeight="1">
      <c r="A17" s="69" t="s">
        <v>261</v>
      </c>
      <c r="B17" s="69" t="s">
        <v>273</v>
      </c>
      <c r="C17" s="71">
        <v>7116.38</v>
      </c>
      <c r="D17" s="72">
        <v>494.1</v>
      </c>
      <c r="E17" s="69"/>
      <c r="F17" s="69"/>
      <c r="G17" s="69"/>
    </row>
    <row r="18" spans="1:7" ht="15" customHeight="1">
      <c r="A18" s="69" t="s">
        <v>261</v>
      </c>
      <c r="B18" s="69" t="s">
        <v>274</v>
      </c>
      <c r="C18" s="71">
        <v>7284.15</v>
      </c>
      <c r="D18" s="71">
        <v>510.06</v>
      </c>
      <c r="E18" s="69"/>
      <c r="F18" s="69"/>
      <c r="G18" s="69"/>
    </row>
    <row r="19" spans="1:7" ht="15" customHeight="1">
      <c r="A19" s="69" t="s">
        <v>261</v>
      </c>
      <c r="B19" s="69" t="s">
        <v>275</v>
      </c>
      <c r="C19" s="71">
        <v>7149.57</v>
      </c>
      <c r="D19" s="71">
        <v>507.73</v>
      </c>
      <c r="E19" s="69"/>
      <c r="F19" s="69"/>
      <c r="G19" s="69"/>
    </row>
    <row r="20" spans="1:7" ht="15" customHeight="1">
      <c r="A20" s="69" t="s">
        <v>261</v>
      </c>
      <c r="B20" s="69" t="s">
        <v>276</v>
      </c>
      <c r="C20" s="71">
        <v>7334.31</v>
      </c>
      <c r="D20" s="71">
        <v>530.17</v>
      </c>
      <c r="E20" s="69"/>
      <c r="F20" s="69"/>
      <c r="G20" s="69"/>
    </row>
    <row r="21" spans="1:7" ht="15" customHeight="1">
      <c r="A21" s="69" t="s">
        <v>261</v>
      </c>
      <c r="B21" s="69" t="s">
        <v>277</v>
      </c>
      <c r="C21" s="71">
        <v>7674.19</v>
      </c>
      <c r="D21" s="71">
        <v>560.86</v>
      </c>
      <c r="E21" s="69"/>
      <c r="F21" s="69"/>
      <c r="G21" s="69"/>
    </row>
    <row r="22" spans="1:7" ht="15" customHeight="1">
      <c r="A22" s="69" t="s">
        <v>261</v>
      </c>
      <c r="B22" s="69" t="s">
        <v>278</v>
      </c>
      <c r="C22" s="71">
        <v>7558.65</v>
      </c>
      <c r="D22" s="71">
        <v>560.24</v>
      </c>
      <c r="E22" s="69"/>
      <c r="F22" s="69"/>
      <c r="G22" s="69"/>
    </row>
    <row r="23" spans="1:7" ht="15" customHeight="1">
      <c r="A23" s="69" t="s">
        <v>261</v>
      </c>
      <c r="B23" s="69" t="s">
        <v>279</v>
      </c>
      <c r="C23" s="71">
        <v>7867.42</v>
      </c>
      <c r="D23" s="71">
        <v>586.15</v>
      </c>
      <c r="E23" s="69"/>
      <c r="F23" s="69"/>
      <c r="G23" s="69"/>
    </row>
    <row r="24" spans="1:7" ht="15" customHeight="1">
      <c r="A24" s="69" t="s">
        <v>261</v>
      </c>
      <c r="B24" s="69" t="s">
        <v>280</v>
      </c>
      <c r="C24" s="71">
        <v>7828.26</v>
      </c>
      <c r="D24" s="71">
        <v>592.15</v>
      </c>
      <c r="E24" s="69"/>
      <c r="F24" s="69"/>
      <c r="G24" s="69"/>
    </row>
    <row r="25" spans="1:7" ht="15" customHeight="1">
      <c r="A25" s="69" t="s">
        <v>261</v>
      </c>
      <c r="B25" s="69" t="s">
        <v>281</v>
      </c>
      <c r="C25" s="71">
        <v>7815.78</v>
      </c>
      <c r="D25" s="71">
        <v>589.44</v>
      </c>
      <c r="E25" s="69"/>
      <c r="F25" s="69"/>
      <c r="G25" s="69"/>
    </row>
    <row r="26" spans="1:7" ht="15" customHeight="1">
      <c r="A26" s="69" t="s">
        <v>261</v>
      </c>
      <c r="B26" s="69" t="s">
        <v>282</v>
      </c>
      <c r="C26" s="72">
        <v>7455.5</v>
      </c>
      <c r="D26" s="71">
        <v>550.27</v>
      </c>
      <c r="E26" s="69"/>
      <c r="F26" s="69"/>
      <c r="G26" s="69"/>
    </row>
    <row r="27" spans="1:7" ht="15" customHeight="1">
      <c r="A27" s="69" t="s">
        <v>261</v>
      </c>
      <c r="B27" s="69" t="s">
        <v>283</v>
      </c>
      <c r="C27" s="71">
        <v>7499.42</v>
      </c>
      <c r="D27" s="71">
        <v>552.62</v>
      </c>
      <c r="E27" s="69"/>
      <c r="F27" s="69"/>
      <c r="G27" s="69"/>
    </row>
    <row r="28" spans="1:7" ht="15" customHeight="1">
      <c r="A28" s="69" t="s">
        <v>261</v>
      </c>
      <c r="B28" s="69" t="s">
        <v>284</v>
      </c>
      <c r="C28" s="71">
        <v>7549.33</v>
      </c>
      <c r="D28" s="71">
        <v>554.45</v>
      </c>
      <c r="E28" s="69"/>
      <c r="F28" s="69"/>
      <c r="G28" s="69"/>
    </row>
    <row r="29" spans="1:7" ht="15" customHeight="1">
      <c r="A29" s="69" t="s">
        <v>261</v>
      </c>
      <c r="B29" s="69" t="s">
        <v>285</v>
      </c>
      <c r="C29" s="71">
        <v>7681.84</v>
      </c>
      <c r="D29" s="71">
        <v>570.31</v>
      </c>
      <c r="E29" s="69"/>
      <c r="F29" s="69"/>
      <c r="G29" s="69"/>
    </row>
    <row r="30" spans="1:7" ht="15" customHeight="1">
      <c r="A30" s="69" t="s">
        <v>261</v>
      </c>
      <c r="B30" s="69" t="s">
        <v>286</v>
      </c>
      <c r="C30" s="71">
        <v>7938.83</v>
      </c>
      <c r="D30" s="71">
        <v>582.62</v>
      </c>
      <c r="E30" s="69"/>
      <c r="F30" s="69"/>
      <c r="G30" s="69"/>
    </row>
    <row r="31" spans="1:7" ht="15" customHeight="1">
      <c r="A31" s="69" t="s">
        <v>261</v>
      </c>
      <c r="B31" s="69" t="s">
        <v>287</v>
      </c>
      <c r="C31" s="71">
        <v>7440.46</v>
      </c>
      <c r="D31" s="71">
        <v>554.15</v>
      </c>
      <c r="E31" s="69"/>
      <c r="F31" s="69"/>
      <c r="G31" s="69"/>
    </row>
    <row r="32" spans="1:7" ht="15" customHeight="1">
      <c r="A32" s="69" t="s">
        <v>261</v>
      </c>
      <c r="B32" s="69" t="s">
        <v>288</v>
      </c>
      <c r="C32" s="71">
        <v>7260.48</v>
      </c>
      <c r="D32" s="71">
        <v>533.81</v>
      </c>
      <c r="E32" s="69"/>
      <c r="F32" s="69"/>
      <c r="G32" s="69"/>
    </row>
    <row r="33" spans="1:7" ht="15" customHeight="1">
      <c r="A33" s="69" t="s">
        <v>261</v>
      </c>
      <c r="B33" s="69" t="s">
        <v>289</v>
      </c>
      <c r="C33" s="71">
        <v>7390.71</v>
      </c>
      <c r="D33" s="71">
        <v>546.24</v>
      </c>
      <c r="E33" s="69"/>
      <c r="F33" s="69"/>
      <c r="G33" s="69"/>
    </row>
    <row r="34" spans="1:7" ht="15" customHeight="1">
      <c r="A34" s="69" t="s">
        <v>261</v>
      </c>
      <c r="B34" s="69" t="s">
        <v>290</v>
      </c>
      <c r="C34" s="71">
        <v>7325.65</v>
      </c>
      <c r="D34" s="71">
        <v>546.42</v>
      </c>
      <c r="E34" s="69"/>
      <c r="F34" s="69"/>
      <c r="G34" s="69"/>
    </row>
    <row r="35" spans="1:7" ht="15" customHeight="1">
      <c r="A35" s="69" t="s">
        <v>261</v>
      </c>
      <c r="B35" s="69" t="s">
        <v>291</v>
      </c>
      <c r="C35" s="71">
        <v>7213.87</v>
      </c>
      <c r="D35" s="71">
        <v>539.25</v>
      </c>
      <c r="E35" s="69"/>
      <c r="F35" s="69"/>
      <c r="G35" s="69"/>
    </row>
    <row r="36" spans="1:7" ht="15" customHeight="1">
      <c r="A36" s="69" t="s">
        <v>261</v>
      </c>
      <c r="B36" s="69" t="s">
        <v>292</v>
      </c>
      <c r="C36" s="71">
        <v>7189.94</v>
      </c>
      <c r="D36" s="71">
        <v>530.94</v>
      </c>
      <c r="E36" s="69"/>
      <c r="F36" s="69"/>
      <c r="G36" s="69"/>
    </row>
    <row r="37" spans="1:7" ht="15" customHeight="1">
      <c r="A37" s="69" t="s">
        <v>261</v>
      </c>
      <c r="B37" s="69" t="s">
        <v>293</v>
      </c>
      <c r="C37" s="71">
        <v>7123.38</v>
      </c>
      <c r="D37" s="71">
        <v>530.48</v>
      </c>
      <c r="E37" s="69"/>
      <c r="F37" s="69"/>
      <c r="G37" s="69"/>
    </row>
    <row r="38" spans="1:7" ht="15" customHeight="1">
      <c r="A38" s="69" t="s">
        <v>261</v>
      </c>
      <c r="B38" s="69" t="s">
        <v>294</v>
      </c>
      <c r="C38" s="71">
        <v>6910.73</v>
      </c>
      <c r="D38" s="73">
        <v>524</v>
      </c>
      <c r="E38" s="69"/>
      <c r="F38" s="69"/>
      <c r="G38" s="69"/>
    </row>
    <row r="39" spans="1:7" ht="15" customHeight="1">
      <c r="A39" s="69" t="s">
        <v>261</v>
      </c>
      <c r="B39" s="69" t="s">
        <v>295</v>
      </c>
      <c r="C39" s="71">
        <v>7295.92</v>
      </c>
      <c r="D39" s="71">
        <v>542.89</v>
      </c>
      <c r="E39" s="69"/>
      <c r="F39" s="69"/>
      <c r="G39" s="69"/>
    </row>
    <row r="40" spans="1:7" ht="15" customHeight="1">
      <c r="A40" s="69" t="s">
        <v>261</v>
      </c>
      <c r="B40" s="69" t="s">
        <v>296</v>
      </c>
      <c r="C40" s="71">
        <v>7895.62</v>
      </c>
      <c r="D40" s="71">
        <v>578.36</v>
      </c>
      <c r="E40" s="69"/>
      <c r="F40" s="69"/>
      <c r="G40" s="69"/>
    </row>
    <row r="41" spans="1:7" ht="15" customHeight="1">
      <c r="A41" s="69" t="s">
        <v>261</v>
      </c>
      <c r="B41" s="69" t="s">
        <v>297</v>
      </c>
      <c r="C41" s="71">
        <v>8016.67</v>
      </c>
      <c r="D41" s="71">
        <v>593.72</v>
      </c>
      <c r="E41" s="69"/>
      <c r="F41" s="69"/>
      <c r="G41" s="69"/>
    </row>
    <row r="42" spans="1:7" ht="15" customHeight="1">
      <c r="A42" s="69" t="s">
        <v>261</v>
      </c>
      <c r="B42" s="69" t="s">
        <v>298</v>
      </c>
      <c r="C42" s="71">
        <v>8103.47</v>
      </c>
      <c r="D42" s="71">
        <v>588.35</v>
      </c>
      <c r="E42" s="69"/>
      <c r="F42" s="69"/>
      <c r="G42" s="69"/>
    </row>
    <row r="43" spans="1:7" ht="15" customHeight="1">
      <c r="A43" s="69" t="s">
        <v>261</v>
      </c>
      <c r="B43" s="69" t="s">
        <v>299</v>
      </c>
      <c r="C43" s="71">
        <v>8085.57</v>
      </c>
      <c r="D43" s="71">
        <v>592.18</v>
      </c>
      <c r="E43" s="69"/>
      <c r="F43" s="69"/>
      <c r="G43" s="69"/>
    </row>
    <row r="44" spans="1:7" ht="15" customHeight="1">
      <c r="A44" s="69" t="s">
        <v>261</v>
      </c>
      <c r="B44" s="69" t="s">
        <v>300</v>
      </c>
      <c r="C44" s="72">
        <v>8478.7</v>
      </c>
      <c r="D44" s="71">
        <v>617.69</v>
      </c>
      <c r="E44" s="69"/>
      <c r="F44" s="69"/>
      <c r="G44" s="69"/>
    </row>
    <row r="45" spans="1:7" ht="15" customHeight="1">
      <c r="A45" s="69" t="s">
        <v>261</v>
      </c>
      <c r="B45" s="69" t="s">
        <v>301</v>
      </c>
      <c r="C45" s="71">
        <v>8682.36</v>
      </c>
      <c r="D45" s="71">
        <v>631.96</v>
      </c>
      <c r="E45" s="69"/>
      <c r="F45" s="69"/>
      <c r="G45" s="69"/>
    </row>
    <row r="46" spans="1:7" ht="15" customHeight="1">
      <c r="A46" s="69" t="s">
        <v>261</v>
      </c>
      <c r="B46" s="69" t="s">
        <v>302</v>
      </c>
      <c r="C46" s="71">
        <v>8617.57</v>
      </c>
      <c r="D46" s="71">
        <v>636.84</v>
      </c>
      <c r="E46" s="69"/>
      <c r="F46" s="69"/>
      <c r="G46" s="69"/>
    </row>
    <row r="47" spans="1:7" ht="15" customHeight="1">
      <c r="A47" s="69" t="s">
        <v>261</v>
      </c>
      <c r="B47" s="69" t="s">
        <v>303</v>
      </c>
      <c r="C47" s="71">
        <v>8870.95</v>
      </c>
      <c r="D47" s="71">
        <v>656.13</v>
      </c>
      <c r="E47" s="69"/>
      <c r="F47" s="69"/>
      <c r="G47" s="69"/>
    </row>
    <row r="48" spans="1:7" ht="15" customHeight="1">
      <c r="A48" s="69" t="s">
        <v>261</v>
      </c>
      <c r="B48" s="69" t="s">
        <v>304</v>
      </c>
      <c r="C48" s="71">
        <v>9042.24</v>
      </c>
      <c r="D48" s="71">
        <v>665.54</v>
      </c>
      <c r="E48" s="69"/>
      <c r="F48" s="69"/>
      <c r="G48" s="69"/>
    </row>
    <row r="49" spans="1:7" ht="15" customHeight="1">
      <c r="A49" s="69" t="s">
        <v>261</v>
      </c>
      <c r="B49" s="69" t="s">
        <v>305</v>
      </c>
      <c r="C49" s="71">
        <v>9189.43</v>
      </c>
      <c r="D49" s="71">
        <v>678.53</v>
      </c>
      <c r="E49" s="69"/>
      <c r="F49" s="69"/>
      <c r="G49" s="69"/>
    </row>
    <row r="50" spans="1:7" ht="15" customHeight="1">
      <c r="A50" s="69" t="s">
        <v>261</v>
      </c>
      <c r="B50" s="69" t="s">
        <v>306</v>
      </c>
      <c r="C50" s="71">
        <v>9402.59</v>
      </c>
      <c r="D50" s="71">
        <v>691.08</v>
      </c>
      <c r="E50" s="69"/>
      <c r="F50" s="69"/>
      <c r="G50" s="69"/>
    </row>
    <row r="51" spans="1:7" ht="15" customHeight="1">
      <c r="A51" s="69" t="s">
        <v>261</v>
      </c>
      <c r="B51" s="69" t="s">
        <v>307</v>
      </c>
      <c r="C51" s="71">
        <v>9356.79</v>
      </c>
      <c r="D51" s="71">
        <v>685.51</v>
      </c>
      <c r="E51" s="69"/>
      <c r="F51" s="69"/>
      <c r="G51" s="69"/>
    </row>
    <row r="52" spans="1:7" ht="15" customHeight="1">
      <c r="A52" s="69" t="s">
        <v>261</v>
      </c>
      <c r="B52" s="69" t="s">
        <v>308</v>
      </c>
      <c r="C52" s="71">
        <v>9320.24</v>
      </c>
      <c r="D52" s="71">
        <v>687.84</v>
      </c>
      <c r="E52" s="69"/>
      <c r="F52" s="69"/>
      <c r="G52" s="69"/>
    </row>
    <row r="53" spans="1:7" ht="15" customHeight="1">
      <c r="A53" s="69" t="s">
        <v>261</v>
      </c>
      <c r="B53" s="69" t="s">
        <v>309</v>
      </c>
      <c r="C53" s="71">
        <v>9893.82</v>
      </c>
      <c r="D53" s="71">
        <v>731.82</v>
      </c>
      <c r="E53" s="69"/>
      <c r="F53" s="69"/>
      <c r="G53" s="69"/>
    </row>
    <row r="54" spans="1:7" ht="15" customHeight="1">
      <c r="A54" s="69" t="s">
        <v>261</v>
      </c>
      <c r="B54" s="69" t="s">
        <v>310</v>
      </c>
      <c r="C54" s="72">
        <v>10196.1</v>
      </c>
      <c r="D54" s="71">
        <v>777.04</v>
      </c>
      <c r="E54" s="69"/>
      <c r="F54" s="69"/>
      <c r="G54" s="69"/>
    </row>
    <row r="55" spans="1:7" ht="15" customHeight="1">
      <c r="A55" s="69" t="s">
        <v>261</v>
      </c>
      <c r="B55" s="69" t="s">
        <v>311</v>
      </c>
      <c r="C55" s="72">
        <v>10030.7</v>
      </c>
      <c r="D55" s="71">
        <v>776.12</v>
      </c>
      <c r="E55" s="69"/>
      <c r="F55" s="69"/>
      <c r="G55" s="69"/>
    </row>
    <row r="56" spans="1:7" ht="15" customHeight="1">
      <c r="A56" s="69" t="s">
        <v>261</v>
      </c>
      <c r="B56" s="69" t="s">
        <v>312</v>
      </c>
      <c r="C56" s="71">
        <v>10968.41</v>
      </c>
      <c r="D56" s="71">
        <v>871.32</v>
      </c>
      <c r="E56" s="69"/>
      <c r="F56" s="69"/>
      <c r="G56" s="69"/>
    </row>
    <row r="57" spans="1:7" ht="15" customHeight="1">
      <c r="A57" s="69" t="s">
        <v>261</v>
      </c>
      <c r="B57" s="69" t="s">
        <v>313</v>
      </c>
      <c r="C57" s="71">
        <v>11016.28</v>
      </c>
      <c r="D57" s="72">
        <v>862.1</v>
      </c>
      <c r="E57" s="69"/>
      <c r="F57" s="69"/>
      <c r="G57" s="69"/>
    </row>
    <row r="58" spans="1:7" ht="15" customHeight="1">
      <c r="A58" s="69" t="s">
        <v>261</v>
      </c>
      <c r="B58" s="69" t="s">
        <v>314</v>
      </c>
      <c r="C58" s="71">
        <v>9940.14</v>
      </c>
      <c r="D58" s="72">
        <v>775.3</v>
      </c>
      <c r="E58" s="69"/>
      <c r="F58" s="69"/>
      <c r="G58" s="69"/>
    </row>
    <row r="59" spans="1:7" ht="15" customHeight="1">
      <c r="A59" s="69" t="s">
        <v>261</v>
      </c>
      <c r="B59" s="69" t="s">
        <v>315</v>
      </c>
      <c r="C59" s="71">
        <v>10428.43</v>
      </c>
      <c r="D59" s="71">
        <v>795.67</v>
      </c>
      <c r="E59" s="69"/>
      <c r="F59" s="69"/>
      <c r="G59" s="69"/>
    </row>
    <row r="60" spans="1:7" ht="15" customHeight="1">
      <c r="A60" s="69" t="s">
        <v>261</v>
      </c>
      <c r="B60" s="69" t="s">
        <v>316</v>
      </c>
      <c r="C60" s="72">
        <v>9998.5</v>
      </c>
      <c r="D60" s="71">
        <v>763.61</v>
      </c>
      <c r="E60" s="69"/>
      <c r="F60" s="69"/>
      <c r="G60" s="69"/>
    </row>
    <row r="61" spans="1:7" ht="15" customHeight="1">
      <c r="A61" s="69" t="s">
        <v>261</v>
      </c>
      <c r="B61" s="69" t="s">
        <v>317</v>
      </c>
      <c r="C61" s="72">
        <v>10584.2</v>
      </c>
      <c r="D61" s="71">
        <v>816.69</v>
      </c>
      <c r="E61" s="69"/>
      <c r="F61" s="69"/>
      <c r="G61" s="69"/>
    </row>
    <row r="62" spans="1:7" ht="15" customHeight="1">
      <c r="A62" s="69" t="s">
        <v>261</v>
      </c>
      <c r="B62" s="69" t="s">
        <v>318</v>
      </c>
      <c r="C62" s="71">
        <v>10637.16</v>
      </c>
      <c r="D62" s="71">
        <v>822.73</v>
      </c>
      <c r="E62" s="69"/>
      <c r="F62" s="69"/>
      <c r="G62" s="69"/>
    </row>
    <row r="63" spans="1:7" ht="15" customHeight="1">
      <c r="A63" s="69" t="s">
        <v>261</v>
      </c>
      <c r="B63" s="69" t="s">
        <v>319</v>
      </c>
      <c r="C63" s="71">
        <v>11252.98</v>
      </c>
      <c r="D63" s="71">
        <v>860.44</v>
      </c>
      <c r="E63" s="69"/>
      <c r="F63" s="69"/>
      <c r="G63" s="69"/>
    </row>
    <row r="64" spans="1:7" ht="15" customHeight="1">
      <c r="A64" s="69" t="s">
        <v>261</v>
      </c>
      <c r="B64" s="69" t="s">
        <v>320</v>
      </c>
      <c r="C64" s="72">
        <v>11428.9</v>
      </c>
      <c r="D64" s="71">
        <v>875.81</v>
      </c>
      <c r="E64" s="69"/>
      <c r="F64" s="69"/>
      <c r="G64" s="69"/>
    </row>
    <row r="65" spans="1:7" ht="15" customHeight="1">
      <c r="A65" s="69" t="s">
        <v>261</v>
      </c>
      <c r="B65" s="69" t="s">
        <v>321</v>
      </c>
      <c r="C65" s="72">
        <v>11542.6</v>
      </c>
      <c r="D65" s="71">
        <v>913.37</v>
      </c>
      <c r="E65" s="69"/>
      <c r="F65" s="69"/>
      <c r="G65" s="69"/>
    </row>
    <row r="66" spans="1:7" ht="15" customHeight="1">
      <c r="A66" s="69" t="s">
        <v>261</v>
      </c>
      <c r="B66" s="69" t="s">
        <v>322</v>
      </c>
      <c r="C66" s="71">
        <v>11992.31</v>
      </c>
      <c r="D66" s="71">
        <v>931.06</v>
      </c>
      <c r="E66" s="69"/>
      <c r="F66" s="69"/>
      <c r="G66" s="69"/>
    </row>
    <row r="67" spans="1:7" ht="15" customHeight="1">
      <c r="A67" s="69" t="s">
        <v>261</v>
      </c>
      <c r="B67" s="69" t="s">
        <v>323</v>
      </c>
      <c r="C67" s="71">
        <v>12321.92</v>
      </c>
      <c r="D67" s="72">
        <v>977.3</v>
      </c>
      <c r="E67" s="69"/>
      <c r="F67" s="69"/>
      <c r="G67" s="69"/>
    </row>
    <row r="68" spans="1:7" ht="15" customHeight="1">
      <c r="A68" s="69" t="s">
        <v>261</v>
      </c>
      <c r="B68" s="69" t="s">
        <v>324</v>
      </c>
      <c r="C68" s="72">
        <v>12590.2</v>
      </c>
      <c r="D68" s="71">
        <v>999.08</v>
      </c>
      <c r="E68" s="69"/>
      <c r="F68" s="69"/>
      <c r="G68" s="69"/>
    </row>
    <row r="69" spans="1:7" ht="15" customHeight="1">
      <c r="A69" s="69" t="s">
        <v>261</v>
      </c>
      <c r="B69" s="69" t="s">
        <v>325</v>
      </c>
      <c r="C69" s="71">
        <v>12426.29</v>
      </c>
      <c r="D69" s="71">
        <v>967.28</v>
      </c>
      <c r="E69" s="69"/>
      <c r="F69" s="69"/>
      <c r="G69" s="69"/>
    </row>
    <row r="70" spans="1:7" ht="15" customHeight="1">
      <c r="A70" s="69" t="s">
        <v>261</v>
      </c>
      <c r="B70" s="69" t="s">
        <v>326</v>
      </c>
      <c r="C70" s="71">
        <v>12758.46</v>
      </c>
      <c r="D70" s="71">
        <v>997.03</v>
      </c>
      <c r="E70" s="69"/>
      <c r="F70" s="69"/>
      <c r="G70" s="69"/>
    </row>
    <row r="71" spans="1:7" ht="15" customHeight="1">
      <c r="A71" s="69" t="s">
        <v>261</v>
      </c>
      <c r="B71" s="69" t="s">
        <v>327</v>
      </c>
      <c r="C71" s="71">
        <v>12923.05</v>
      </c>
      <c r="D71" s="71">
        <v>1028.67</v>
      </c>
      <c r="E71" s="69"/>
      <c r="F71" s="69"/>
      <c r="G71" s="69"/>
    </row>
    <row r="72" spans="1:7" ht="15" customHeight="1">
      <c r="A72" s="69" t="s">
        <v>261</v>
      </c>
      <c r="B72" s="69" t="s">
        <v>328</v>
      </c>
      <c r="C72" s="71">
        <v>12232.27</v>
      </c>
      <c r="D72" s="71">
        <v>992.13</v>
      </c>
      <c r="E72" s="69"/>
      <c r="F72" s="69"/>
      <c r="G72" s="69"/>
    </row>
    <row r="73" spans="1:7" ht="15" customHeight="1">
      <c r="A73" s="69" t="s">
        <v>261</v>
      </c>
      <c r="B73" s="69" t="s">
        <v>329</v>
      </c>
      <c r="C73" s="71">
        <v>12716.52</v>
      </c>
      <c r="D73" s="71">
        <v>1017.58</v>
      </c>
      <c r="E73" s="69"/>
      <c r="F73" s="69"/>
      <c r="G73" s="69"/>
    </row>
    <row r="74" spans="1:7" ht="15" customHeight="1">
      <c r="A74" s="69" t="s">
        <v>261</v>
      </c>
      <c r="B74" s="69" t="s">
        <v>330</v>
      </c>
      <c r="C74" s="71">
        <v>12700.11</v>
      </c>
      <c r="D74" s="71">
        <v>1026.19</v>
      </c>
      <c r="E74" s="69"/>
      <c r="F74" s="69"/>
      <c r="G74" s="69"/>
    </row>
    <row r="75" spans="1:7" ht="15" customHeight="1">
      <c r="A75" s="69" t="s">
        <v>261</v>
      </c>
      <c r="B75" s="69" t="s">
        <v>331</v>
      </c>
      <c r="C75" s="71">
        <v>12936.47</v>
      </c>
      <c r="D75" s="71">
        <v>1026.38</v>
      </c>
      <c r="E75" s="69"/>
      <c r="F75" s="69"/>
      <c r="G75" s="69"/>
    </row>
    <row r="76" spans="1:7" ht="15" customHeight="1">
      <c r="A76" s="69" t="s">
        <v>261</v>
      </c>
      <c r="B76" s="69" t="s">
        <v>332</v>
      </c>
      <c r="C76" s="71">
        <v>12779.53</v>
      </c>
      <c r="D76" s="71">
        <v>1008.49</v>
      </c>
      <c r="E76" s="69"/>
      <c r="F76" s="69"/>
      <c r="G76" s="69"/>
    </row>
    <row r="77" spans="1:7" ht="15" customHeight="1">
      <c r="A77" s="69" t="s">
        <v>261</v>
      </c>
      <c r="B77" s="69" t="s">
        <v>333</v>
      </c>
      <c r="C77" s="71">
        <v>13113.32</v>
      </c>
      <c r="D77" s="72">
        <v>1049.4</v>
      </c>
      <c r="E77" s="69"/>
      <c r="F77" s="69"/>
      <c r="G77" s="69"/>
    </row>
    <row r="78" spans="1:7" ht="15" customHeight="1">
      <c r="A78" s="69" t="s">
        <v>261</v>
      </c>
      <c r="B78" s="69" t="s">
        <v>334</v>
      </c>
      <c r="C78" s="72">
        <v>13024.3</v>
      </c>
      <c r="D78" s="71">
        <v>1041.62</v>
      </c>
      <c r="E78" s="69"/>
      <c r="F78" s="69"/>
      <c r="G78" s="69"/>
    </row>
    <row r="79" spans="1:7" ht="15" customHeight="1">
      <c r="A79" s="69" t="s">
        <v>261</v>
      </c>
      <c r="B79" s="69" t="s">
        <v>335</v>
      </c>
      <c r="C79" s="71">
        <v>13640.83</v>
      </c>
      <c r="D79" s="72">
        <v>1090.7</v>
      </c>
      <c r="E79" s="69"/>
      <c r="F79" s="69"/>
      <c r="G79" s="69"/>
    </row>
    <row r="80" spans="1:7" ht="15" customHeight="1">
      <c r="A80" s="69" t="s">
        <v>261</v>
      </c>
      <c r="B80" s="69" t="s">
        <v>336</v>
      </c>
      <c r="C80" s="71">
        <v>15859.75</v>
      </c>
      <c r="D80" s="71">
        <v>1265.93</v>
      </c>
      <c r="E80" s="69"/>
      <c r="F80" s="69"/>
      <c r="G80" s="69"/>
    </row>
    <row r="81" spans="1:7" ht="15" customHeight="1">
      <c r="A81" s="69" t="s">
        <v>261</v>
      </c>
      <c r="B81" s="69" t="s">
        <v>337</v>
      </c>
      <c r="C81" s="72">
        <v>15825.5</v>
      </c>
      <c r="D81" s="71">
        <v>1251.88</v>
      </c>
      <c r="E81" s="69"/>
      <c r="F81" s="69"/>
      <c r="G81" s="69"/>
    </row>
    <row r="82" spans="1:7" ht="15" customHeight="1">
      <c r="A82" s="69" t="s">
        <v>261</v>
      </c>
      <c r="B82" s="69" t="s">
        <v>338</v>
      </c>
      <c r="C82" s="71">
        <v>16629.09</v>
      </c>
      <c r="D82" s="71">
        <v>1302.16</v>
      </c>
      <c r="E82" s="69"/>
      <c r="F82" s="69"/>
      <c r="G82" s="69"/>
    </row>
    <row r="83" spans="1:7" ht="15" customHeight="1">
      <c r="A83" s="69" t="s">
        <v>261</v>
      </c>
      <c r="B83" s="69" t="s">
        <v>339</v>
      </c>
      <c r="C83" s="71">
        <v>17654.19</v>
      </c>
      <c r="D83" s="71">
        <v>1359.24</v>
      </c>
      <c r="E83" s="69"/>
      <c r="F83" s="69"/>
      <c r="G83" s="69"/>
    </row>
    <row r="84" spans="1:7" ht="15" customHeight="1">
      <c r="A84" s="69" t="s">
        <v>261</v>
      </c>
      <c r="B84" s="69" t="s">
        <v>340</v>
      </c>
      <c r="C84" s="71">
        <v>17509.71</v>
      </c>
      <c r="D84" s="71">
        <v>1428.92</v>
      </c>
      <c r="E84" s="69"/>
      <c r="F84" s="69"/>
      <c r="G84" s="69"/>
    </row>
    <row r="85" spans="1:7" ht="15" customHeight="1">
      <c r="A85" s="69" t="s">
        <v>261</v>
      </c>
      <c r="B85" s="69" t="s">
        <v>341</v>
      </c>
      <c r="C85" s="72">
        <v>18787.4</v>
      </c>
      <c r="D85" s="71">
        <v>1546.74</v>
      </c>
      <c r="E85" s="69"/>
      <c r="F85" s="69"/>
      <c r="G85" s="69"/>
    </row>
    <row r="86" spans="1:7" ht="15" customHeight="1">
      <c r="A86" s="69" t="s">
        <v>261</v>
      </c>
      <c r="B86" s="69" t="s">
        <v>342</v>
      </c>
      <c r="C86" s="71">
        <v>17852.86</v>
      </c>
      <c r="D86" s="71">
        <v>1517.28</v>
      </c>
      <c r="E86" s="69"/>
      <c r="F86" s="69"/>
      <c r="G86" s="69"/>
    </row>
    <row r="87" spans="1:7" ht="15" customHeight="1">
      <c r="A87" s="69" t="s">
        <v>261</v>
      </c>
      <c r="B87" s="69" t="s">
        <v>343</v>
      </c>
      <c r="C87" s="71">
        <v>16910.63</v>
      </c>
      <c r="D87" s="71">
        <v>1407.96</v>
      </c>
      <c r="E87" s="69"/>
      <c r="F87" s="69"/>
      <c r="G87" s="69"/>
    </row>
    <row r="88" spans="1:7" ht="15" customHeight="1">
      <c r="A88" s="69" t="s">
        <v>261</v>
      </c>
      <c r="B88" s="69" t="s">
        <v>344</v>
      </c>
      <c r="C88" s="72">
        <v>18325.5</v>
      </c>
      <c r="D88" s="71">
        <v>1507.51</v>
      </c>
      <c r="E88" s="69"/>
      <c r="F88" s="69"/>
      <c r="G88" s="69"/>
    </row>
    <row r="89" spans="1:7" ht="15" customHeight="1">
      <c r="A89" s="69" t="s">
        <v>261</v>
      </c>
      <c r="B89" s="69" t="s">
        <v>345</v>
      </c>
      <c r="C89" s="72">
        <v>18701.3</v>
      </c>
      <c r="D89" s="71">
        <v>1556.37</v>
      </c>
      <c r="E89" s="69"/>
      <c r="F89" s="69"/>
      <c r="G89" s="69"/>
    </row>
    <row r="90" spans="1:7" ht="15" customHeight="1">
      <c r="A90" s="69" t="s">
        <v>261</v>
      </c>
      <c r="B90" s="69" t="s">
        <v>346</v>
      </c>
      <c r="C90" s="71">
        <v>20023.55</v>
      </c>
      <c r="D90" s="71">
        <v>1758.34</v>
      </c>
      <c r="E90" s="69"/>
      <c r="F90" s="69"/>
      <c r="G90" s="69"/>
    </row>
    <row r="91" spans="1:7" ht="15" customHeight="1">
      <c r="A91" s="69" t="s">
        <v>261</v>
      </c>
      <c r="B91" s="69" t="s">
        <v>347</v>
      </c>
      <c r="C91" s="71">
        <v>20766.66</v>
      </c>
      <c r="D91" s="71">
        <v>1793.17</v>
      </c>
      <c r="E91" s="69"/>
      <c r="F91" s="69"/>
      <c r="G91" s="69"/>
    </row>
    <row r="92" spans="1:7" ht="15" customHeight="1">
      <c r="A92" s="69" t="s">
        <v>261</v>
      </c>
      <c r="B92" s="69" t="s">
        <v>348</v>
      </c>
      <c r="C92" s="71">
        <v>21566.66</v>
      </c>
      <c r="D92" s="71">
        <v>1871.19</v>
      </c>
      <c r="E92" s="69"/>
      <c r="F92" s="69"/>
      <c r="G92" s="69"/>
    </row>
    <row r="93" spans="1:7" ht="15" customHeight="1">
      <c r="A93" s="69" t="s">
        <v>261</v>
      </c>
      <c r="B93" s="69" t="s">
        <v>349</v>
      </c>
      <c r="C93" s="71">
        <v>23274.83</v>
      </c>
      <c r="D93" s="71">
        <v>2078.49</v>
      </c>
      <c r="E93" s="69"/>
      <c r="F93" s="69"/>
      <c r="G93" s="69"/>
    </row>
    <row r="94" spans="1:7" ht="15" customHeight="1">
      <c r="A94" s="69" t="s">
        <v>261</v>
      </c>
      <c r="B94" s="69" t="s">
        <v>350</v>
      </c>
      <c r="C94" s="71">
        <v>24901.59</v>
      </c>
      <c r="D94" s="71">
        <v>2146.26</v>
      </c>
      <c r="E94" s="69"/>
      <c r="F94" s="69"/>
      <c r="G94" s="69"/>
    </row>
    <row r="95" spans="1:7" ht="15" customHeight="1">
      <c r="A95" s="69" t="s">
        <v>261</v>
      </c>
      <c r="B95" s="69" t="s">
        <v>351</v>
      </c>
      <c r="C95" s="72">
        <v>24176.4</v>
      </c>
      <c r="D95" s="71">
        <v>2039.08</v>
      </c>
      <c r="E95" s="69"/>
      <c r="F95" s="69"/>
      <c r="G95" s="69"/>
    </row>
    <row r="96" spans="1:7" ht="15" customHeight="1">
      <c r="A96" s="69" t="s">
        <v>261</v>
      </c>
      <c r="B96" s="69" t="s">
        <v>352</v>
      </c>
      <c r="C96" s="71">
        <v>24488.11</v>
      </c>
      <c r="D96" s="71">
        <v>2015.11</v>
      </c>
      <c r="E96" s="69"/>
      <c r="F96" s="69"/>
      <c r="G96" s="69"/>
    </row>
    <row r="97" spans="1:7" ht="15" customHeight="1">
      <c r="A97" s="69" t="s">
        <v>261</v>
      </c>
      <c r="B97" s="69" t="s">
        <v>353</v>
      </c>
      <c r="C97" s="71">
        <v>26029.22</v>
      </c>
      <c r="D97" s="71">
        <v>2154.26</v>
      </c>
      <c r="E97" s="69"/>
      <c r="F97" s="69"/>
      <c r="G97" s="69"/>
    </row>
    <row r="98" spans="1:7" ht="15" customHeight="1">
      <c r="A98" s="69" t="s">
        <v>261</v>
      </c>
      <c r="B98" s="69" t="s">
        <v>354</v>
      </c>
      <c r="C98" s="71">
        <v>26010.88</v>
      </c>
      <c r="D98" s="71">
        <v>2136.61</v>
      </c>
      <c r="E98" s="69"/>
      <c r="F98" s="69"/>
      <c r="G98" s="69"/>
    </row>
    <row r="99" spans="1:7" ht="15" customHeight="1">
      <c r="A99" s="69" t="s">
        <v>261</v>
      </c>
      <c r="B99" s="69" t="s">
        <v>355</v>
      </c>
      <c r="C99" s="71">
        <v>23328.91</v>
      </c>
      <c r="D99" s="71">
        <v>1917.42</v>
      </c>
      <c r="E99" s="69"/>
      <c r="F99" s="69"/>
      <c r="G99" s="69"/>
    </row>
    <row r="100" spans="1:7" ht="15" customHeight="1">
      <c r="A100" s="69" t="s">
        <v>261</v>
      </c>
      <c r="B100" s="69" t="s">
        <v>356</v>
      </c>
      <c r="C100" s="71">
        <v>22686.78</v>
      </c>
      <c r="D100" s="71">
        <v>1847.04</v>
      </c>
      <c r="E100" s="69"/>
      <c r="F100" s="69"/>
      <c r="G100" s="69"/>
    </row>
    <row r="101" spans="1:7" ht="15" customHeight="1">
      <c r="A101" s="69" t="s">
        <v>261</v>
      </c>
      <c r="B101" s="69" t="s">
        <v>357</v>
      </c>
      <c r="C101" s="73">
        <v>21564</v>
      </c>
      <c r="D101" s="71">
        <v>1725.83</v>
      </c>
      <c r="E101" s="69"/>
      <c r="F101" s="69"/>
      <c r="G101" s="69"/>
    </row>
    <row r="102" spans="1:7" ht="15" customHeight="1">
      <c r="A102" s="69" t="s">
        <v>261</v>
      </c>
      <c r="B102" s="69" t="s">
        <v>358</v>
      </c>
      <c r="C102" s="71">
        <v>23719.13</v>
      </c>
      <c r="D102" s="72">
        <v>1929.5</v>
      </c>
      <c r="E102" s="69"/>
      <c r="F102" s="69"/>
      <c r="G102" s="69"/>
    </row>
    <row r="103" spans="1:7" ht="15" customHeight="1">
      <c r="A103" s="69" t="s">
        <v>261</v>
      </c>
      <c r="B103" s="69" t="s">
        <v>359</v>
      </c>
      <c r="C103" s="71">
        <v>25242.81</v>
      </c>
      <c r="D103" s="71">
        <v>2078.07</v>
      </c>
      <c r="E103" s="69"/>
      <c r="F103" s="69"/>
      <c r="G103" s="69"/>
    </row>
    <row r="104" spans="1:7" ht="15" customHeight="1">
      <c r="A104" s="69" t="s">
        <v>261</v>
      </c>
      <c r="B104" s="69" t="s">
        <v>360</v>
      </c>
      <c r="C104" s="71">
        <v>26260.26</v>
      </c>
      <c r="D104" s="72">
        <v>2147.9</v>
      </c>
      <c r="E104" s="69"/>
      <c r="F104" s="69"/>
      <c r="G104" s="69"/>
    </row>
    <row r="105" spans="1:7" ht="15" customHeight="1">
      <c r="A105" s="69" t="s">
        <v>261</v>
      </c>
      <c r="B105" s="69" t="s">
        <v>361</v>
      </c>
      <c r="C105" s="71">
        <v>27509.54</v>
      </c>
      <c r="D105" s="71">
        <v>2195.39</v>
      </c>
      <c r="E105" s="69"/>
      <c r="F105" s="69"/>
      <c r="G105" s="69"/>
    </row>
    <row r="106" spans="1:7" ht="15" customHeight="1">
      <c r="A106" s="69" t="s">
        <v>261</v>
      </c>
      <c r="B106" s="69" t="s">
        <v>362</v>
      </c>
      <c r="C106" s="72">
        <v>27416.7</v>
      </c>
      <c r="D106" s="71">
        <v>2128.58</v>
      </c>
      <c r="E106" s="69"/>
      <c r="F106" s="69"/>
      <c r="G106" s="69"/>
    </row>
    <row r="107" spans="1:7" ht="15" customHeight="1">
      <c r="A107" s="69" t="s">
        <v>261</v>
      </c>
      <c r="B107" s="69" t="s">
        <v>363</v>
      </c>
      <c r="C107" s="72">
        <v>27769.4</v>
      </c>
      <c r="D107" s="72">
        <v>2183.1</v>
      </c>
      <c r="E107" s="69"/>
      <c r="F107" s="69"/>
      <c r="G107" s="69"/>
    </row>
    <row r="108" spans="1:7" ht="15" customHeight="1">
      <c r="A108" s="69" t="s">
        <v>261</v>
      </c>
      <c r="B108" s="69" t="s">
        <v>364</v>
      </c>
      <c r="C108" s="71">
        <v>28199.94</v>
      </c>
      <c r="D108" s="71">
        <v>2247.03</v>
      </c>
      <c r="E108" s="69"/>
      <c r="F108" s="69"/>
      <c r="G108" s="69"/>
    </row>
    <row r="109" spans="1:7" ht="15" customHeight="1">
      <c r="A109" s="69" t="s">
        <v>261</v>
      </c>
      <c r="B109" s="69" t="s">
        <v>365</v>
      </c>
      <c r="C109" s="71">
        <v>27365.95</v>
      </c>
      <c r="D109" s="71">
        <v>2128.02</v>
      </c>
      <c r="E109" s="69"/>
      <c r="F109" s="69"/>
      <c r="G109" s="69"/>
    </row>
    <row r="110" spans="1:7" ht="15" customHeight="1">
      <c r="A110" s="69" t="s">
        <v>261</v>
      </c>
      <c r="B110" s="69" t="s">
        <v>366</v>
      </c>
      <c r="C110" s="71">
        <v>27923.67</v>
      </c>
      <c r="D110" s="71">
        <v>2151.36</v>
      </c>
      <c r="E110" s="69"/>
      <c r="F110" s="71">
        <v>1291.94</v>
      </c>
      <c r="G110" s="69"/>
    </row>
    <row r="111" spans="1:7" ht="15" customHeight="1">
      <c r="A111" s="69" t="s">
        <v>261</v>
      </c>
      <c r="B111" s="69" t="s">
        <v>367</v>
      </c>
      <c r="C111" s="71">
        <v>27982.54</v>
      </c>
      <c r="D111" s="71">
        <v>2156.44</v>
      </c>
      <c r="E111" s="69"/>
      <c r="F111" s="71">
        <v>1246.38</v>
      </c>
      <c r="G111" s="69"/>
    </row>
    <row r="112" spans="1:7" ht="15" customHeight="1">
      <c r="A112" s="69" t="s">
        <v>261</v>
      </c>
      <c r="B112" s="69" t="s">
        <v>368</v>
      </c>
      <c r="C112" s="72">
        <v>29578.9</v>
      </c>
      <c r="D112" s="71">
        <v>2285.75</v>
      </c>
      <c r="E112" s="69"/>
      <c r="F112" s="71">
        <v>1260.53</v>
      </c>
      <c r="G112" s="69"/>
    </row>
    <row r="113" spans="1:7" ht="15" customHeight="1">
      <c r="A113" s="69" t="s">
        <v>261</v>
      </c>
      <c r="B113" s="69" t="s">
        <v>369</v>
      </c>
      <c r="C113" s="73">
        <v>30159</v>
      </c>
      <c r="D113" s="71">
        <v>2357.03</v>
      </c>
      <c r="E113" s="69"/>
      <c r="F113" s="71">
        <v>1313.11</v>
      </c>
      <c r="G113" s="69"/>
    </row>
    <row r="114" spans="1:7" ht="15" customHeight="1">
      <c r="A114" s="69" t="s">
        <v>261</v>
      </c>
      <c r="B114" s="69" t="s">
        <v>370</v>
      </c>
      <c r="C114" s="72">
        <v>31581.3</v>
      </c>
      <c r="D114" s="71">
        <v>2464.83</v>
      </c>
      <c r="E114" s="69"/>
      <c r="F114" s="71">
        <v>1374.88</v>
      </c>
      <c r="G114" s="69"/>
    </row>
    <row r="115" spans="1:7" ht="15" customHeight="1">
      <c r="A115" s="69" t="s">
        <v>261</v>
      </c>
      <c r="B115" s="69" t="s">
        <v>371</v>
      </c>
      <c r="C115" s="72">
        <v>31985.6</v>
      </c>
      <c r="D115" s="71">
        <v>2447.23</v>
      </c>
      <c r="E115" s="69"/>
      <c r="F115" s="71">
        <v>1379.49</v>
      </c>
      <c r="G115" s="69"/>
    </row>
    <row r="116" spans="1:7" ht="15" customHeight="1">
      <c r="A116" s="69" t="s">
        <v>261</v>
      </c>
      <c r="B116" s="69" t="s">
        <v>372</v>
      </c>
      <c r="C116" s="71">
        <v>32838.68</v>
      </c>
      <c r="D116" s="71">
        <v>2469.15</v>
      </c>
      <c r="E116" s="69"/>
      <c r="F116" s="71">
        <v>1385.11</v>
      </c>
      <c r="G116" s="69"/>
    </row>
    <row r="117" spans="1:7" ht="15" customHeight="1">
      <c r="A117" s="69" t="s">
        <v>261</v>
      </c>
      <c r="B117" s="69" t="s">
        <v>373</v>
      </c>
      <c r="C117" s="71">
        <v>33713.35</v>
      </c>
      <c r="D117" s="71">
        <v>2488.52</v>
      </c>
      <c r="E117" s="69"/>
      <c r="F117" s="71">
        <v>1401.01</v>
      </c>
      <c r="G117" s="69"/>
    </row>
    <row r="118" spans="1:7" ht="15" customHeight="1">
      <c r="A118" s="69" t="s">
        <v>261</v>
      </c>
      <c r="B118" s="69" t="s">
        <v>374</v>
      </c>
      <c r="C118" s="71">
        <v>34266.75</v>
      </c>
      <c r="D118" s="71">
        <v>2537.14</v>
      </c>
      <c r="E118" s="69"/>
      <c r="F118" s="71">
        <v>1453.91</v>
      </c>
      <c r="G118" s="69"/>
    </row>
    <row r="119" spans="1:7" ht="15" customHeight="1">
      <c r="A119" s="69" t="s">
        <v>261</v>
      </c>
      <c r="B119" s="69" t="s">
        <v>375</v>
      </c>
      <c r="C119" s="71">
        <v>32948.69</v>
      </c>
      <c r="D119" s="71">
        <v>2449.38</v>
      </c>
      <c r="E119" s="69"/>
      <c r="F119" s="71">
        <v>1466.37</v>
      </c>
      <c r="G119" s="69"/>
    </row>
    <row r="120" spans="1:7" ht="15" customHeight="1">
      <c r="A120" s="69" t="s">
        <v>261</v>
      </c>
      <c r="B120" s="69" t="s">
        <v>376</v>
      </c>
      <c r="C120" s="71">
        <v>34953.87</v>
      </c>
      <c r="D120" s="72">
        <v>2628.9</v>
      </c>
      <c r="E120" s="69"/>
      <c r="F120" s="71">
        <v>1508.66</v>
      </c>
      <c r="G120" s="69"/>
    </row>
    <row r="121" spans="1:7" ht="15" customHeight="1">
      <c r="A121" s="69" t="s">
        <v>261</v>
      </c>
      <c r="B121" s="69" t="s">
        <v>377</v>
      </c>
      <c r="C121" s="72">
        <v>34431.2</v>
      </c>
      <c r="D121" s="71">
        <v>2603.38</v>
      </c>
      <c r="E121" s="69"/>
      <c r="F121" s="71">
        <v>1623.33</v>
      </c>
      <c r="G121" s="69"/>
    </row>
    <row r="122" spans="1:7" ht="15" customHeight="1">
      <c r="A122" s="69" t="s">
        <v>261</v>
      </c>
      <c r="B122" s="69" t="s">
        <v>378</v>
      </c>
      <c r="C122" s="71">
        <v>35636.76</v>
      </c>
      <c r="D122" s="71">
        <v>2702.22</v>
      </c>
      <c r="E122" s="69"/>
      <c r="F122" s="72">
        <v>1762.1</v>
      </c>
      <c r="G122" s="69"/>
    </row>
    <row r="123" spans="1:7" ht="15" customHeight="1">
      <c r="A123" s="69" t="s">
        <v>261</v>
      </c>
      <c r="B123" s="69" t="s">
        <v>379</v>
      </c>
      <c r="C123" s="71">
        <v>35549.44</v>
      </c>
      <c r="D123" s="71">
        <v>2692.65</v>
      </c>
      <c r="E123" s="69"/>
      <c r="F123" s="71">
        <v>1908.52</v>
      </c>
      <c r="G123" s="69"/>
    </row>
    <row r="124" spans="1:7" ht="15" customHeight="1">
      <c r="A124" s="69" t="s">
        <v>261</v>
      </c>
      <c r="B124" s="69" t="s">
        <v>380</v>
      </c>
      <c r="C124" s="71">
        <v>37268.79</v>
      </c>
      <c r="D124" s="71">
        <v>2829.54</v>
      </c>
      <c r="E124" s="69"/>
      <c r="F124" s="72">
        <v>2035.8</v>
      </c>
      <c r="G124" s="69"/>
    </row>
    <row r="125" spans="1:7" ht="15" customHeight="1">
      <c r="A125" s="69" t="s">
        <v>261</v>
      </c>
      <c r="B125" s="69" t="s">
        <v>381</v>
      </c>
      <c r="C125" s="71">
        <v>38915.87</v>
      </c>
      <c r="D125" s="71">
        <v>2881.37</v>
      </c>
      <c r="E125" s="69"/>
      <c r="F125" s="71">
        <v>2597.52</v>
      </c>
      <c r="G125" s="69"/>
    </row>
    <row r="126" spans="1:7" ht="15" customHeight="1">
      <c r="A126" s="69" t="s">
        <v>261</v>
      </c>
      <c r="B126" s="69" t="s">
        <v>382</v>
      </c>
      <c r="C126" s="71">
        <v>37188.95</v>
      </c>
      <c r="D126" s="71">
        <v>2737.57</v>
      </c>
      <c r="E126" s="69"/>
      <c r="F126" s="71">
        <v>2786.56</v>
      </c>
      <c r="G126" s="69"/>
    </row>
    <row r="127" spans="1:7" ht="15" customHeight="1">
      <c r="A127" s="69" t="s">
        <v>261</v>
      </c>
      <c r="B127" s="69" t="s">
        <v>383</v>
      </c>
      <c r="C127" s="71">
        <v>34591.99</v>
      </c>
      <c r="D127" s="71">
        <v>2565.54</v>
      </c>
      <c r="E127" s="69"/>
      <c r="F127" s="71">
        <v>2847.75</v>
      </c>
      <c r="G127" s="69"/>
    </row>
    <row r="128" spans="1:7" ht="15" customHeight="1">
      <c r="A128" s="69" t="s">
        <v>261</v>
      </c>
      <c r="B128" s="69" t="s">
        <v>384</v>
      </c>
      <c r="C128" s="71">
        <v>29980.45</v>
      </c>
      <c r="D128" s="71">
        <v>2227.48</v>
      </c>
      <c r="E128" s="69"/>
      <c r="F128" s="71">
        <v>2984.43</v>
      </c>
      <c r="G128" s="69"/>
    </row>
    <row r="129" spans="1:7" ht="15" customHeight="1">
      <c r="A129" s="69" t="s">
        <v>261</v>
      </c>
      <c r="B129" s="69" t="s">
        <v>385</v>
      </c>
      <c r="C129" s="72">
        <v>29584.8</v>
      </c>
      <c r="D129" s="71">
        <v>2205.96</v>
      </c>
      <c r="E129" s="69"/>
      <c r="F129" s="71">
        <v>3113.24</v>
      </c>
      <c r="G129" s="69"/>
    </row>
    <row r="130" spans="1:7" ht="15" customHeight="1">
      <c r="A130" s="69" t="s">
        <v>261</v>
      </c>
      <c r="B130" s="69" t="s">
        <v>386</v>
      </c>
      <c r="C130" s="72">
        <v>33130.8</v>
      </c>
      <c r="D130" s="71">
        <v>2435.74</v>
      </c>
      <c r="E130" s="69"/>
      <c r="F130" s="71">
        <v>3545.63</v>
      </c>
      <c r="G130" s="69"/>
    </row>
    <row r="131" spans="1:7" ht="15" customHeight="1">
      <c r="A131" s="69" t="s">
        <v>261</v>
      </c>
      <c r="B131" s="69" t="s">
        <v>387</v>
      </c>
      <c r="C131" s="71">
        <v>31940.24</v>
      </c>
      <c r="D131" s="71">
        <v>2343.36</v>
      </c>
      <c r="E131" s="69"/>
      <c r="F131" s="72">
        <v>3919.4</v>
      </c>
      <c r="G131" s="69"/>
    </row>
    <row r="132" spans="1:7" ht="15" customHeight="1">
      <c r="A132" s="69" t="s">
        <v>261</v>
      </c>
      <c r="B132" s="69" t="s">
        <v>388</v>
      </c>
      <c r="C132" s="71">
        <v>31035.66</v>
      </c>
      <c r="D132" s="71">
        <v>2252.56</v>
      </c>
      <c r="E132" s="69"/>
      <c r="F132" s="72">
        <v>3863.4</v>
      </c>
      <c r="G132" s="69"/>
    </row>
    <row r="133" spans="1:7" ht="15" customHeight="1">
      <c r="A133" s="69" t="s">
        <v>261</v>
      </c>
      <c r="B133" s="69" t="s">
        <v>389</v>
      </c>
      <c r="C133" s="71">
        <v>25978.37</v>
      </c>
      <c r="D133" s="71">
        <v>1973.97</v>
      </c>
      <c r="E133" s="69"/>
      <c r="F133" s="71">
        <v>3308.83</v>
      </c>
      <c r="G133" s="69"/>
    </row>
    <row r="134" spans="1:7" ht="15" customHeight="1">
      <c r="A134" s="69" t="s">
        <v>261</v>
      </c>
      <c r="B134" s="69" t="s">
        <v>390</v>
      </c>
      <c r="C134" s="72">
        <v>20983.5</v>
      </c>
      <c r="D134" s="71">
        <v>1570.95</v>
      </c>
      <c r="E134" s="69"/>
      <c r="F134" s="71">
        <v>2400.05</v>
      </c>
      <c r="G134" s="69"/>
    </row>
    <row r="135" spans="1:7" ht="15" customHeight="1">
      <c r="A135" s="69" t="s">
        <v>261</v>
      </c>
      <c r="B135" s="69" t="s">
        <v>391</v>
      </c>
      <c r="C135" s="72">
        <v>25194.1</v>
      </c>
      <c r="D135" s="71">
        <v>1856.12</v>
      </c>
      <c r="E135" s="69"/>
      <c r="F135" s="72">
        <v>2764.4</v>
      </c>
      <c r="G135" s="69"/>
    </row>
    <row r="136" spans="1:7" ht="15" customHeight="1">
      <c r="A136" s="69" t="s">
        <v>261</v>
      </c>
      <c r="B136" s="69" t="s">
        <v>392</v>
      </c>
      <c r="C136" s="71">
        <v>22454.63</v>
      </c>
      <c r="D136" s="71">
        <v>1652.01</v>
      </c>
      <c r="E136" s="69"/>
      <c r="F136" s="72">
        <v>2331.5</v>
      </c>
      <c r="G136" s="69"/>
    </row>
    <row r="137" spans="1:7" ht="15" customHeight="1">
      <c r="A137" s="69" t="s">
        <v>261</v>
      </c>
      <c r="B137" s="69" t="s">
        <v>393</v>
      </c>
      <c r="C137" s="71">
        <v>23848.71</v>
      </c>
      <c r="D137" s="71">
        <v>1733.83</v>
      </c>
      <c r="E137" s="69"/>
      <c r="F137" s="71">
        <v>2175.48</v>
      </c>
      <c r="G137" s="69"/>
    </row>
    <row r="138" spans="1:7" ht="15" customHeight="1">
      <c r="A138" s="69" t="s">
        <v>261</v>
      </c>
      <c r="B138" s="69" t="s">
        <v>394</v>
      </c>
      <c r="C138" s="71">
        <v>23293.14</v>
      </c>
      <c r="D138" s="71">
        <v>1710.93</v>
      </c>
      <c r="E138" s="69"/>
      <c r="F138" s="71">
        <v>2063.71</v>
      </c>
      <c r="G138" s="69"/>
    </row>
    <row r="139" spans="1:7" ht="15" customHeight="1">
      <c r="A139" s="69" t="s">
        <v>261</v>
      </c>
      <c r="B139" s="69" t="s">
        <v>395</v>
      </c>
      <c r="C139" s="71">
        <v>26409.22</v>
      </c>
      <c r="D139" s="71">
        <v>1960.32</v>
      </c>
      <c r="E139" s="69"/>
      <c r="F139" s="71">
        <v>2419.86</v>
      </c>
      <c r="G139" s="69"/>
    </row>
    <row r="140" spans="1:7" ht="15" customHeight="1">
      <c r="A140" s="69" t="s">
        <v>261</v>
      </c>
      <c r="B140" s="69" t="s">
        <v>396</v>
      </c>
      <c r="C140" s="71">
        <v>26292.04</v>
      </c>
      <c r="D140" s="71">
        <v>1970.73</v>
      </c>
      <c r="E140" s="69"/>
      <c r="F140" s="71">
        <v>2860.84</v>
      </c>
      <c r="G140" s="69"/>
    </row>
    <row r="141" spans="1:7" ht="15" customHeight="1">
      <c r="A141" s="69" t="s">
        <v>261</v>
      </c>
      <c r="B141" s="69" t="s">
        <v>397</v>
      </c>
      <c r="C141" s="71">
        <v>26111.25</v>
      </c>
      <c r="D141" s="71">
        <v>1963.42</v>
      </c>
      <c r="E141" s="69"/>
      <c r="F141" s="71">
        <v>3096.95</v>
      </c>
      <c r="G141" s="69"/>
    </row>
    <row r="142" spans="1:7" ht="15" customHeight="1">
      <c r="A142" s="69" t="s">
        <v>261</v>
      </c>
      <c r="B142" s="69" t="s">
        <v>398</v>
      </c>
      <c r="C142" s="71">
        <v>25789.62</v>
      </c>
      <c r="D142" s="71">
        <v>1964.77</v>
      </c>
      <c r="E142" s="69"/>
      <c r="F142" s="71">
        <v>3137.81</v>
      </c>
      <c r="G142" s="69"/>
    </row>
    <row r="143" spans="1:7" ht="15" customHeight="1">
      <c r="A143" s="69" t="s">
        <v>261</v>
      </c>
      <c r="B143" s="69" t="s">
        <v>399</v>
      </c>
      <c r="C143" s="71">
        <v>23290.96</v>
      </c>
      <c r="D143" s="71">
        <v>1819.01</v>
      </c>
      <c r="E143" s="69"/>
      <c r="F143" s="71">
        <v>3155.19</v>
      </c>
      <c r="G143" s="69"/>
    </row>
    <row r="144" spans="1:7" ht="15" customHeight="1">
      <c r="A144" s="69" t="s">
        <v>261</v>
      </c>
      <c r="B144" s="69" t="s">
        <v>400</v>
      </c>
      <c r="C144" s="71">
        <v>24120.75</v>
      </c>
      <c r="D144" s="71">
        <v>1859.12</v>
      </c>
      <c r="E144" s="69"/>
      <c r="F144" s="71">
        <v>2890.02</v>
      </c>
      <c r="G144" s="69"/>
    </row>
    <row r="145" spans="1:7" ht="15" customHeight="1">
      <c r="A145" s="69" t="s">
        <v>261</v>
      </c>
      <c r="B145" s="69" t="s">
        <v>401</v>
      </c>
      <c r="C145" s="71">
        <v>22335.87</v>
      </c>
      <c r="D145" s="72">
        <v>1732.1</v>
      </c>
      <c r="E145" s="69"/>
      <c r="F145" s="71">
        <v>2555.48</v>
      </c>
      <c r="G145" s="69"/>
    </row>
    <row r="146" spans="1:7" ht="15" customHeight="1">
      <c r="A146" s="69" t="s">
        <v>261</v>
      </c>
      <c r="B146" s="69" t="s">
        <v>402</v>
      </c>
      <c r="C146" s="71">
        <v>23916.44</v>
      </c>
      <c r="D146" s="72">
        <v>1832.2</v>
      </c>
      <c r="E146" s="69"/>
      <c r="F146" s="71">
        <v>2710.67</v>
      </c>
      <c r="G146" s="69"/>
    </row>
    <row r="147" spans="1:7" ht="15" customHeight="1">
      <c r="A147" s="69" t="s">
        <v>261</v>
      </c>
      <c r="B147" s="69" t="s">
        <v>403</v>
      </c>
      <c r="C147" s="71">
        <v>25222.28</v>
      </c>
      <c r="D147" s="71">
        <v>1887.45</v>
      </c>
      <c r="E147" s="69"/>
      <c r="F147" s="71">
        <v>2547.25</v>
      </c>
      <c r="G147" s="69"/>
    </row>
    <row r="148" spans="1:7" ht="15" customHeight="1">
      <c r="A148" s="69" t="s">
        <v>261</v>
      </c>
      <c r="B148" s="69" t="s">
        <v>404</v>
      </c>
      <c r="C148" s="71">
        <v>22687.35</v>
      </c>
      <c r="D148" s="72">
        <v>1731.3</v>
      </c>
      <c r="E148" s="69"/>
      <c r="F148" s="71">
        <v>2133.24</v>
      </c>
      <c r="G148" s="69"/>
    </row>
    <row r="149" spans="1:7" ht="15" customHeight="1">
      <c r="A149" s="69" t="s">
        <v>261</v>
      </c>
      <c r="B149" s="69" t="s">
        <v>405</v>
      </c>
      <c r="C149" s="71">
        <v>22983.77</v>
      </c>
      <c r="D149" s="71">
        <v>1714.68</v>
      </c>
      <c r="E149" s="69"/>
      <c r="F149" s="71">
        <v>1946.14</v>
      </c>
      <c r="G149" s="69"/>
    </row>
    <row r="150" spans="1:7" ht="15" customHeight="1">
      <c r="A150" s="69" t="s">
        <v>261</v>
      </c>
      <c r="B150" s="69" t="s">
        <v>406</v>
      </c>
      <c r="C150" s="71">
        <v>22023.05</v>
      </c>
      <c r="D150" s="71">
        <v>1630.94</v>
      </c>
      <c r="E150" s="69"/>
      <c r="F150" s="72">
        <v>1917.7</v>
      </c>
      <c r="G150" s="69"/>
    </row>
    <row r="151" spans="1:7" ht="15" customHeight="1">
      <c r="A151" s="69" t="s">
        <v>261</v>
      </c>
      <c r="B151" s="69" t="s">
        <v>407</v>
      </c>
      <c r="C151" s="71">
        <v>21338.81</v>
      </c>
      <c r="D151" s="71">
        <v>1554.49</v>
      </c>
      <c r="E151" s="69"/>
      <c r="F151" s="71">
        <v>1935.46</v>
      </c>
      <c r="G151" s="69"/>
    </row>
    <row r="152" spans="1:7" ht="15" customHeight="1">
      <c r="A152" s="69" t="s">
        <v>261</v>
      </c>
      <c r="B152" s="69" t="s">
        <v>408</v>
      </c>
      <c r="C152" s="71">
        <v>19345.95</v>
      </c>
      <c r="D152" s="71">
        <v>1418.52</v>
      </c>
      <c r="E152" s="69"/>
      <c r="F152" s="71">
        <v>1742.53</v>
      </c>
      <c r="G152" s="69"/>
    </row>
    <row r="153" spans="1:7" ht="15" customHeight="1">
      <c r="A153" s="69" t="s">
        <v>261</v>
      </c>
      <c r="B153" s="69" t="s">
        <v>409</v>
      </c>
      <c r="C153" s="71">
        <v>17390.71</v>
      </c>
      <c r="D153" s="71">
        <v>1317.46</v>
      </c>
      <c r="E153" s="69"/>
      <c r="F153" s="71">
        <v>1598.92</v>
      </c>
      <c r="G153" s="69"/>
    </row>
    <row r="154" spans="1:7" ht="15" customHeight="1">
      <c r="A154" s="69" t="s">
        <v>261</v>
      </c>
      <c r="B154" s="69" t="s">
        <v>410</v>
      </c>
      <c r="C154" s="71">
        <v>18347.75</v>
      </c>
      <c r="D154" s="71">
        <v>1376.32</v>
      </c>
      <c r="E154" s="69"/>
      <c r="F154" s="71">
        <v>1623.94</v>
      </c>
      <c r="G154" s="69"/>
    </row>
    <row r="155" spans="1:7" ht="15" customHeight="1">
      <c r="A155" s="69" t="s">
        <v>261</v>
      </c>
      <c r="B155" s="69" t="s">
        <v>411</v>
      </c>
      <c r="C155" s="71">
        <v>15951.73</v>
      </c>
      <c r="D155" s="72">
        <v>1236.2</v>
      </c>
      <c r="E155" s="69"/>
      <c r="F155" s="71">
        <v>1465.04</v>
      </c>
      <c r="G155" s="69"/>
    </row>
    <row r="156" spans="1:7" ht="15" customHeight="1">
      <c r="A156" s="69" t="s">
        <v>261</v>
      </c>
      <c r="B156" s="69" t="s">
        <v>412</v>
      </c>
      <c r="C156" s="71">
        <v>15910.28</v>
      </c>
      <c r="D156" s="71">
        <v>1219.25</v>
      </c>
      <c r="E156" s="69"/>
      <c r="F156" s="72">
        <v>1280.2</v>
      </c>
      <c r="G156" s="69"/>
    </row>
    <row r="157" spans="1:7" ht="15" customHeight="1">
      <c r="A157" s="69" t="s">
        <v>261</v>
      </c>
      <c r="B157" s="69" t="s">
        <v>413</v>
      </c>
      <c r="C157" s="71">
        <v>18061.12</v>
      </c>
      <c r="D157" s="71">
        <v>1385.51</v>
      </c>
      <c r="E157" s="69"/>
      <c r="F157" s="71">
        <v>1358.39</v>
      </c>
      <c r="G157" s="69"/>
    </row>
    <row r="158" spans="1:7" ht="15" customHeight="1">
      <c r="A158" s="69" t="s">
        <v>261</v>
      </c>
      <c r="B158" s="69" t="s">
        <v>414</v>
      </c>
      <c r="C158" s="71">
        <v>17399.08</v>
      </c>
      <c r="D158" s="72">
        <v>1310.6</v>
      </c>
      <c r="E158" s="69"/>
      <c r="F158" s="71">
        <v>1290.64</v>
      </c>
      <c r="G158" s="69"/>
    </row>
    <row r="159" spans="1:7" ht="15" customHeight="1">
      <c r="A159" s="69" t="s">
        <v>261</v>
      </c>
      <c r="B159" s="69" t="s">
        <v>415</v>
      </c>
      <c r="C159" s="72">
        <v>16767.4</v>
      </c>
      <c r="D159" s="71">
        <v>1278.91</v>
      </c>
      <c r="E159" s="69"/>
      <c r="F159" s="71">
        <v>1209.44</v>
      </c>
      <c r="G159" s="69"/>
    </row>
    <row r="160" spans="1:7" ht="15" customHeight="1">
      <c r="A160" s="69" t="s">
        <v>261</v>
      </c>
      <c r="B160" s="69" t="s">
        <v>416</v>
      </c>
      <c r="C160" s="71">
        <v>17683.65</v>
      </c>
      <c r="D160" s="71">
        <v>1323.35</v>
      </c>
      <c r="E160" s="69"/>
      <c r="F160" s="71">
        <v>1183.46</v>
      </c>
      <c r="G160" s="69"/>
    </row>
    <row r="161" spans="1:7" ht="15" customHeight="1">
      <c r="A161" s="69" t="s">
        <v>261</v>
      </c>
      <c r="B161" s="69" t="s">
        <v>417</v>
      </c>
      <c r="C161" s="71">
        <v>16924.95</v>
      </c>
      <c r="D161" s="71">
        <v>1307.66</v>
      </c>
      <c r="E161" s="69"/>
      <c r="F161" s="71">
        <v>1227.93</v>
      </c>
      <c r="G161" s="69"/>
    </row>
    <row r="162" spans="1:7" ht="15" customHeight="1">
      <c r="A162" s="69" t="s">
        <v>261</v>
      </c>
      <c r="B162" s="69" t="s">
        <v>418</v>
      </c>
      <c r="C162" s="71">
        <v>17023.78</v>
      </c>
      <c r="D162" s="71">
        <v>1298.88</v>
      </c>
      <c r="E162" s="71">
        <v>44.67</v>
      </c>
      <c r="F162" s="71">
        <v>1250.41</v>
      </c>
      <c r="G162" s="69"/>
    </row>
    <row r="163" spans="1:7" ht="15" customHeight="1">
      <c r="A163" s="69" t="s">
        <v>261</v>
      </c>
      <c r="B163" s="69" t="s">
        <v>419</v>
      </c>
      <c r="C163" s="71">
        <v>16953.35</v>
      </c>
      <c r="D163" s="71">
        <v>1284.21</v>
      </c>
      <c r="E163" s="71">
        <v>44.32</v>
      </c>
      <c r="F163" s="71">
        <v>1229.26</v>
      </c>
      <c r="G163" s="69"/>
    </row>
    <row r="164" spans="1:7" ht="15" customHeight="1">
      <c r="A164" s="69" t="s">
        <v>261</v>
      </c>
      <c r="B164" s="69" t="s">
        <v>420</v>
      </c>
      <c r="C164" s="71">
        <v>18591.45</v>
      </c>
      <c r="D164" s="71">
        <v>1431.87</v>
      </c>
      <c r="E164" s="71">
        <v>51.26</v>
      </c>
      <c r="F164" s="71">
        <v>1388.49</v>
      </c>
      <c r="G164" s="69"/>
    </row>
    <row r="165" spans="1:7" ht="15" customHeight="1">
      <c r="A165" s="69" t="s">
        <v>261</v>
      </c>
      <c r="B165" s="69" t="s">
        <v>421</v>
      </c>
      <c r="C165" s="71">
        <v>20919.18</v>
      </c>
      <c r="D165" s="71">
        <v>1620.79</v>
      </c>
      <c r="E165" s="71">
        <v>59.08</v>
      </c>
      <c r="F165" s="71">
        <v>1595.08</v>
      </c>
      <c r="G165" s="69"/>
    </row>
    <row r="166" spans="1:7" ht="15" customHeight="1">
      <c r="A166" s="69" t="s">
        <v>261</v>
      </c>
      <c r="B166" s="69" t="s">
        <v>422</v>
      </c>
      <c r="C166" s="71">
        <v>20552.35</v>
      </c>
      <c r="D166" s="72">
        <v>1636.6</v>
      </c>
      <c r="E166" s="71">
        <v>60.62</v>
      </c>
      <c r="F166" s="71">
        <v>1661.36</v>
      </c>
      <c r="G166" s="69"/>
    </row>
    <row r="167" spans="1:7" ht="15" customHeight="1">
      <c r="A167" s="69" t="s">
        <v>261</v>
      </c>
      <c r="B167" s="69" t="s">
        <v>423</v>
      </c>
      <c r="C167" s="73">
        <v>19590</v>
      </c>
      <c r="D167" s="71">
        <v>1580.25</v>
      </c>
      <c r="E167" s="71">
        <v>55.88</v>
      </c>
      <c r="F167" s="71">
        <v>1531.61</v>
      </c>
      <c r="G167" s="69"/>
    </row>
    <row r="168" spans="1:7" ht="15" customHeight="1">
      <c r="A168" s="69" t="s">
        <v>261</v>
      </c>
      <c r="B168" s="69" t="s">
        <v>424</v>
      </c>
      <c r="C168" s="71">
        <v>20380.14</v>
      </c>
      <c r="D168" s="71">
        <v>1659.91</v>
      </c>
      <c r="E168" s="71">
        <v>58.45</v>
      </c>
      <c r="F168" s="73">
        <v>1595</v>
      </c>
      <c r="G168" s="69"/>
    </row>
    <row r="169" spans="1:7" ht="15" customHeight="1">
      <c r="A169" s="69" t="s">
        <v>261</v>
      </c>
      <c r="B169" s="69" t="s">
        <v>425</v>
      </c>
      <c r="C169" s="72">
        <v>21026.6</v>
      </c>
      <c r="D169" s="71">
        <v>1693.09</v>
      </c>
      <c r="E169" s="71">
        <v>58.74</v>
      </c>
      <c r="F169" s="71">
        <v>1593.09</v>
      </c>
      <c r="G169" s="69"/>
    </row>
    <row r="170" spans="1:7" ht="15" customHeight="1">
      <c r="A170" s="69" t="s">
        <v>261</v>
      </c>
      <c r="B170" s="69" t="s">
        <v>426</v>
      </c>
      <c r="C170" s="71">
        <v>20105.71</v>
      </c>
      <c r="D170" s="71">
        <v>1626.25</v>
      </c>
      <c r="E170" s="71">
        <v>63.38</v>
      </c>
      <c r="F170" s="71">
        <v>1706.29</v>
      </c>
      <c r="G170" s="69"/>
    </row>
    <row r="171" spans="1:7" ht="15" customHeight="1">
      <c r="A171" s="69" t="s">
        <v>261</v>
      </c>
      <c r="B171" s="69" t="s">
        <v>427</v>
      </c>
      <c r="C171" s="71">
        <v>19702.97</v>
      </c>
      <c r="D171" s="71">
        <v>1630.59</v>
      </c>
      <c r="E171" s="71">
        <v>59.63</v>
      </c>
      <c r="F171" s="71">
        <v>1627.64</v>
      </c>
      <c r="G171" s="69"/>
    </row>
    <row r="172" spans="1:7" ht="15" customHeight="1">
      <c r="A172" s="69" t="s">
        <v>261</v>
      </c>
      <c r="B172" s="69" t="s">
        <v>428</v>
      </c>
      <c r="C172" s="71">
        <v>16406.54</v>
      </c>
      <c r="D172" s="71">
        <v>1374.06</v>
      </c>
      <c r="E172" s="71">
        <v>51.19</v>
      </c>
      <c r="F172" s="71">
        <v>1397.71</v>
      </c>
      <c r="G172" s="69"/>
    </row>
    <row r="173" spans="1:7" ht="15" customHeight="1">
      <c r="A173" s="69" t="s">
        <v>261</v>
      </c>
      <c r="B173" s="69" t="s">
        <v>429</v>
      </c>
      <c r="C173" s="71">
        <v>17417.24</v>
      </c>
      <c r="D173" s="71">
        <v>1439.31</v>
      </c>
      <c r="E173" s="71">
        <v>53.32</v>
      </c>
      <c r="F173" s="72">
        <v>1447.6</v>
      </c>
      <c r="G173" s="69"/>
    </row>
    <row r="174" spans="1:7" ht="15" customHeight="1">
      <c r="A174" s="69" t="s">
        <v>261</v>
      </c>
      <c r="B174" s="69" t="s">
        <v>430</v>
      </c>
      <c r="C174" s="71">
        <v>20229.12</v>
      </c>
      <c r="D174" s="71">
        <v>1629.22</v>
      </c>
      <c r="E174" s="71">
        <v>60.83</v>
      </c>
      <c r="F174" s="71">
        <v>1650.58</v>
      </c>
      <c r="G174" s="69"/>
    </row>
    <row r="175" spans="1:7" ht="15" customHeight="1">
      <c r="A175" s="69" t="s">
        <v>261</v>
      </c>
      <c r="B175" s="69" t="s">
        <v>431</v>
      </c>
      <c r="C175" s="72">
        <v>19997.2</v>
      </c>
      <c r="D175" s="71">
        <v>1631.71</v>
      </c>
      <c r="E175" s="71">
        <v>64.38</v>
      </c>
      <c r="F175" s="71">
        <v>1741.17</v>
      </c>
      <c r="G175" s="69"/>
    </row>
    <row r="176" spans="1:7" ht="15" customHeight="1">
      <c r="A176" s="69" t="s">
        <v>261</v>
      </c>
      <c r="B176" s="69" t="s">
        <v>432</v>
      </c>
      <c r="C176" s="71">
        <v>19111.92</v>
      </c>
      <c r="D176" s="71">
        <v>1563.21</v>
      </c>
      <c r="E176" s="71">
        <v>63.62</v>
      </c>
      <c r="F176" s="71">
        <v>1735.84</v>
      </c>
      <c r="G176" s="69"/>
    </row>
    <row r="177" spans="1:7" ht="15" customHeight="1">
      <c r="A177" s="69" t="s">
        <v>261</v>
      </c>
      <c r="B177" s="69" t="s">
        <v>433</v>
      </c>
      <c r="C177" s="71">
        <v>19725.25</v>
      </c>
      <c r="D177" s="71">
        <v>1603.33</v>
      </c>
      <c r="E177" s="71">
        <v>64.75</v>
      </c>
      <c r="F177" s="72">
        <v>1798.5</v>
      </c>
      <c r="G177" s="69"/>
    </row>
    <row r="178" spans="1:7" ht="15" customHeight="1">
      <c r="A178" s="69" t="s">
        <v>261</v>
      </c>
      <c r="B178" s="69" t="s">
        <v>434</v>
      </c>
      <c r="C178" s="71">
        <v>20973.59</v>
      </c>
      <c r="D178" s="72">
        <v>1682.5</v>
      </c>
      <c r="E178" s="71">
        <v>65.41</v>
      </c>
      <c r="F178" s="72">
        <v>1817.4</v>
      </c>
      <c r="G178" s="69"/>
    </row>
    <row r="179" spans="1:7" ht="15" customHeight="1">
      <c r="A179" s="69" t="s">
        <v>261</v>
      </c>
      <c r="B179" s="69" t="s">
        <v>435</v>
      </c>
      <c r="C179" s="71">
        <v>20643.93</v>
      </c>
      <c r="D179" s="71">
        <v>1673.32</v>
      </c>
      <c r="E179" s="71">
        <v>68.16</v>
      </c>
      <c r="F179" s="71">
        <v>1926.89</v>
      </c>
      <c r="G179" s="69"/>
    </row>
    <row r="180" spans="1:7" ht="15" customHeight="1">
      <c r="A180" s="69" t="s">
        <v>261</v>
      </c>
      <c r="B180" s="69" t="s">
        <v>436</v>
      </c>
      <c r="C180" s="71">
        <v>20449.39</v>
      </c>
      <c r="D180" s="71">
        <v>1637.41</v>
      </c>
      <c r="E180" s="71">
        <v>66.47</v>
      </c>
      <c r="F180" s="71">
        <v>1896.32</v>
      </c>
      <c r="G180" s="69"/>
    </row>
    <row r="181" spans="1:7" ht="15" customHeight="1">
      <c r="A181" s="69" t="s">
        <v>261</v>
      </c>
      <c r="B181" s="69" t="s">
        <v>437</v>
      </c>
      <c r="C181" s="71">
        <v>20628.53</v>
      </c>
      <c r="D181" s="71">
        <v>1640.39</v>
      </c>
      <c r="E181" s="71">
        <v>66.31</v>
      </c>
      <c r="F181" s="71">
        <v>1897.45</v>
      </c>
      <c r="G181" s="69"/>
    </row>
    <row r="182" spans="1:7" ht="15" customHeight="1">
      <c r="A182" s="69" t="s">
        <v>261</v>
      </c>
      <c r="B182" s="69" t="s">
        <v>438</v>
      </c>
      <c r="C182" s="71">
        <v>19563.81</v>
      </c>
      <c r="D182" s="71">
        <v>1576.89</v>
      </c>
      <c r="E182" s="71">
        <v>63.76</v>
      </c>
      <c r="F182" s="71">
        <v>1836.79</v>
      </c>
      <c r="G182" s="69"/>
    </row>
    <row r="183" spans="1:7" ht="15" customHeight="1">
      <c r="A183" s="69" t="s">
        <v>261</v>
      </c>
      <c r="B183" s="69" t="s">
        <v>439</v>
      </c>
      <c r="C183" s="72">
        <v>19989.6</v>
      </c>
      <c r="D183" s="71">
        <v>1584.66</v>
      </c>
      <c r="E183" s="71">
        <v>61.83</v>
      </c>
      <c r="F183" s="72">
        <v>1802.9</v>
      </c>
      <c r="G183" s="69"/>
    </row>
    <row r="184" spans="1:7" ht="15" customHeight="1">
      <c r="A184" s="69" t="s">
        <v>261</v>
      </c>
      <c r="B184" s="69" t="s">
        <v>440</v>
      </c>
      <c r="C184" s="71">
        <v>19075.62</v>
      </c>
      <c r="D184" s="71">
        <v>1520.41</v>
      </c>
      <c r="E184" s="71">
        <v>58.17</v>
      </c>
      <c r="F184" s="71">
        <v>1699.48</v>
      </c>
      <c r="G184" s="69"/>
    </row>
    <row r="185" spans="1:7" ht="15" customHeight="1">
      <c r="A185" s="69" t="s">
        <v>261</v>
      </c>
      <c r="B185" s="69" t="s">
        <v>441</v>
      </c>
      <c r="C185" s="71">
        <v>19723.06</v>
      </c>
      <c r="D185" s="71">
        <v>1559.09</v>
      </c>
      <c r="E185" s="71">
        <v>60.87</v>
      </c>
      <c r="F185" s="71">
        <v>1776.05</v>
      </c>
      <c r="G185" s="69"/>
    </row>
    <row r="186" spans="1:7" ht="15" customHeight="1">
      <c r="A186" s="69" t="s">
        <v>261</v>
      </c>
      <c r="B186" s="69" t="s">
        <v>442</v>
      </c>
      <c r="C186" s="71">
        <v>18649.82</v>
      </c>
      <c r="D186" s="71">
        <v>1463.84</v>
      </c>
      <c r="E186" s="71">
        <v>55.25</v>
      </c>
      <c r="F186" s="71">
        <v>1623.25</v>
      </c>
      <c r="G186" s="69"/>
    </row>
    <row r="187" spans="1:7" ht="15" customHeight="1">
      <c r="A187" s="69" t="s">
        <v>261</v>
      </c>
      <c r="B187" s="69" t="s">
        <v>443</v>
      </c>
      <c r="C187" s="71">
        <v>17053.43</v>
      </c>
      <c r="D187" s="71">
        <v>1348.39</v>
      </c>
      <c r="E187" s="71">
        <v>50.01</v>
      </c>
      <c r="F187" s="72">
        <v>1459.8</v>
      </c>
      <c r="G187" s="69"/>
    </row>
    <row r="188" spans="1:7" ht="15" customHeight="1">
      <c r="A188" s="69" t="s">
        <v>261</v>
      </c>
      <c r="B188" s="69" t="s">
        <v>444</v>
      </c>
      <c r="C188" s="71">
        <v>16139.95</v>
      </c>
      <c r="D188" s="71">
        <v>1307.89</v>
      </c>
      <c r="E188" s="71">
        <v>46.85</v>
      </c>
      <c r="F188" s="71">
        <v>1360.15</v>
      </c>
      <c r="G188" s="69"/>
    </row>
    <row r="189" spans="1:7" ht="15" customHeight="1">
      <c r="A189" s="69" t="s">
        <v>261</v>
      </c>
      <c r="B189" s="69" t="s">
        <v>445</v>
      </c>
      <c r="C189" s="71">
        <v>16806.75</v>
      </c>
      <c r="D189" s="71">
        <v>1331.82</v>
      </c>
      <c r="E189" s="71">
        <v>46.56</v>
      </c>
      <c r="F189" s="71">
        <v>1336.57</v>
      </c>
      <c r="G189" s="69"/>
    </row>
    <row r="190" spans="1:7" ht="15" customHeight="1">
      <c r="A190" s="69" t="s">
        <v>261</v>
      </c>
      <c r="B190" s="69" t="s">
        <v>446</v>
      </c>
      <c r="C190" s="71">
        <v>15436.79</v>
      </c>
      <c r="D190" s="71">
        <v>1254.11</v>
      </c>
      <c r="E190" s="71">
        <v>44.54</v>
      </c>
      <c r="F190" s="71">
        <v>1302.46</v>
      </c>
      <c r="G190" s="69"/>
    </row>
    <row r="191" spans="1:7" ht="15" customHeight="1">
      <c r="A191" s="69" t="s">
        <v>261</v>
      </c>
      <c r="B191" s="69" t="s">
        <v>447</v>
      </c>
      <c r="C191" s="72">
        <v>14517.4</v>
      </c>
      <c r="D191" s="71">
        <v>1196.99</v>
      </c>
      <c r="E191" s="71">
        <v>43.47</v>
      </c>
      <c r="F191" s="71">
        <v>1246.86</v>
      </c>
      <c r="G191" s="69"/>
    </row>
    <row r="192" spans="1:7" ht="15" customHeight="1">
      <c r="A192" s="69" t="s">
        <v>261</v>
      </c>
      <c r="B192" s="69" t="s">
        <v>448</v>
      </c>
      <c r="C192" s="71">
        <v>16677.53</v>
      </c>
      <c r="D192" s="72">
        <v>1336.1</v>
      </c>
      <c r="E192" s="72">
        <v>47.4</v>
      </c>
      <c r="F192" s="71">
        <v>1349.22</v>
      </c>
      <c r="G192" s="69"/>
    </row>
    <row r="193" spans="1:7" ht="15" customHeight="1">
      <c r="A193" s="69" t="s">
        <v>261</v>
      </c>
      <c r="B193" s="69" t="s">
        <v>449</v>
      </c>
      <c r="C193" s="71">
        <v>18117.22</v>
      </c>
      <c r="D193" s="71">
        <v>1427.58</v>
      </c>
      <c r="E193" s="71">
        <v>50.97</v>
      </c>
      <c r="F193" s="71">
        <v>1433.69</v>
      </c>
      <c r="G193" s="69"/>
    </row>
    <row r="194" spans="1:7" ht="15" customHeight="1">
      <c r="A194" s="69" t="s">
        <v>261</v>
      </c>
      <c r="B194" s="69" t="s">
        <v>450</v>
      </c>
      <c r="C194" s="71">
        <v>17913.06</v>
      </c>
      <c r="D194" s="71">
        <v>1438.16</v>
      </c>
      <c r="E194" s="71">
        <v>52.91</v>
      </c>
      <c r="F194" s="71">
        <v>1459.15</v>
      </c>
      <c r="G194" s="69"/>
    </row>
    <row r="195" spans="1:7" ht="15" customHeight="1">
      <c r="A195" s="69" t="s">
        <v>261</v>
      </c>
      <c r="B195" s="69" t="s">
        <v>451</v>
      </c>
      <c r="C195" s="71">
        <v>17654.64</v>
      </c>
      <c r="D195" s="71">
        <v>1411.14</v>
      </c>
      <c r="E195" s="71">
        <v>52.22</v>
      </c>
      <c r="F195" s="71">
        <v>1433.13</v>
      </c>
      <c r="G195" s="69"/>
    </row>
    <row r="196" spans="1:7" ht="15" customHeight="1">
      <c r="A196" s="69" t="s">
        <v>261</v>
      </c>
      <c r="B196" s="69" t="s">
        <v>452</v>
      </c>
      <c r="C196" s="71">
        <v>18744.42</v>
      </c>
      <c r="D196" s="71">
        <v>1482.21</v>
      </c>
      <c r="E196" s="71">
        <v>51.54</v>
      </c>
      <c r="F196" s="71">
        <v>1416.11</v>
      </c>
      <c r="G196" s="69"/>
    </row>
    <row r="197" spans="1:7" ht="15" customHeight="1">
      <c r="A197" s="69" t="s">
        <v>261</v>
      </c>
      <c r="B197" s="69" t="s">
        <v>453</v>
      </c>
      <c r="C197" s="71">
        <v>19868.15</v>
      </c>
      <c r="D197" s="72">
        <v>1577.7</v>
      </c>
      <c r="E197" s="71">
        <v>54.14</v>
      </c>
      <c r="F197" s="72">
        <v>1488.4</v>
      </c>
      <c r="G197" s="69"/>
    </row>
    <row r="198" spans="1:7" ht="15" customHeight="1">
      <c r="A198" s="69" t="s">
        <v>261</v>
      </c>
      <c r="B198" s="69" t="s">
        <v>454</v>
      </c>
      <c r="C198" s="71">
        <v>20812.74</v>
      </c>
      <c r="D198" s="71">
        <v>1613.11</v>
      </c>
      <c r="E198" s="72">
        <v>55.5</v>
      </c>
      <c r="F198" s="71">
        <v>1535.17</v>
      </c>
      <c r="G198" s="69"/>
    </row>
    <row r="199" spans="1:7" ht="15" customHeight="1">
      <c r="A199" s="69" t="s">
        <v>261</v>
      </c>
      <c r="B199" s="69" t="s">
        <v>455</v>
      </c>
      <c r="C199" s="71">
        <v>20125.37</v>
      </c>
      <c r="D199" s="71">
        <v>1560.46</v>
      </c>
      <c r="E199" s="72">
        <v>54.5</v>
      </c>
      <c r="F199" s="71">
        <v>1496.38</v>
      </c>
      <c r="G199" s="69"/>
    </row>
    <row r="200" spans="1:7" ht="15" customHeight="1">
      <c r="A200" s="69" t="s">
        <v>261</v>
      </c>
      <c r="B200" s="69" t="s">
        <v>456</v>
      </c>
      <c r="C200" s="71">
        <v>21406.85</v>
      </c>
      <c r="D200" s="71">
        <v>1636.88</v>
      </c>
      <c r="E200" s="71">
        <v>57.85</v>
      </c>
      <c r="F200" s="71">
        <v>1566.07</v>
      </c>
      <c r="G200" s="69"/>
    </row>
    <row r="201" spans="1:7" ht="15" customHeight="1">
      <c r="A201" s="69" t="s">
        <v>261</v>
      </c>
      <c r="B201" s="69" t="s">
        <v>457</v>
      </c>
      <c r="C201" s="72">
        <v>22041.3</v>
      </c>
      <c r="D201" s="71">
        <v>1712.42</v>
      </c>
      <c r="E201" s="71">
        <v>61.29</v>
      </c>
      <c r="F201" s="72">
        <v>1676.6</v>
      </c>
      <c r="G201" s="69"/>
    </row>
    <row r="202" spans="1:7" ht="15" customHeight="1">
      <c r="A202" s="69" t="s">
        <v>261</v>
      </c>
      <c r="B202" s="69" t="s">
        <v>458</v>
      </c>
      <c r="C202" s="71">
        <v>21956.19</v>
      </c>
      <c r="D202" s="71">
        <v>1680.57</v>
      </c>
      <c r="E202" s="71">
        <v>61.15</v>
      </c>
      <c r="F202" s="71">
        <v>1688.77</v>
      </c>
      <c r="G202" s="69"/>
    </row>
    <row r="203" spans="1:7" ht="15" customHeight="1">
      <c r="A203" s="69" t="s">
        <v>261</v>
      </c>
      <c r="B203" s="69" t="s">
        <v>459</v>
      </c>
      <c r="C203" s="71">
        <v>22530.75</v>
      </c>
      <c r="D203" s="71">
        <v>1712.45</v>
      </c>
      <c r="E203" s="72">
        <v>62.7</v>
      </c>
      <c r="F203" s="71">
        <v>1736.21</v>
      </c>
      <c r="G203" s="69"/>
    </row>
    <row r="204" spans="1:7" ht="15" customHeight="1">
      <c r="A204" s="69" t="s">
        <v>261</v>
      </c>
      <c r="B204" s="69" t="s">
        <v>460</v>
      </c>
      <c r="C204" s="71">
        <v>20692.83</v>
      </c>
      <c r="D204" s="71">
        <v>1584.43</v>
      </c>
      <c r="E204" s="71">
        <v>59.09</v>
      </c>
      <c r="F204" s="71">
        <v>1642.18</v>
      </c>
      <c r="G204" s="69"/>
    </row>
    <row r="205" spans="1:7" ht="15" customHeight="1">
      <c r="A205" s="69" t="s">
        <v>261</v>
      </c>
      <c r="B205" s="69" t="s">
        <v>461</v>
      </c>
      <c r="C205" s="72">
        <v>20166.9</v>
      </c>
      <c r="D205" s="71">
        <v>1543.49</v>
      </c>
      <c r="E205" s="71">
        <v>56.39</v>
      </c>
      <c r="F205" s="71">
        <v>1581.46</v>
      </c>
      <c r="G205" s="69"/>
    </row>
    <row r="206" spans="1:7" ht="15" customHeight="1">
      <c r="A206" s="69" t="s">
        <v>261</v>
      </c>
      <c r="B206" s="69" t="s">
        <v>462</v>
      </c>
      <c r="C206" s="72">
        <v>21556.4</v>
      </c>
      <c r="D206" s="71">
        <v>1627.55</v>
      </c>
      <c r="E206" s="71">
        <v>55.75</v>
      </c>
      <c r="F206" s="71">
        <v>1576.15</v>
      </c>
      <c r="G206" s="69"/>
    </row>
    <row r="207" spans="1:7" ht="15" customHeight="1">
      <c r="A207" s="69" t="s">
        <v>261</v>
      </c>
      <c r="B207" s="69" t="s">
        <v>463</v>
      </c>
      <c r="C207" s="71">
        <v>20466.86</v>
      </c>
      <c r="D207" s="71">
        <v>1550.55</v>
      </c>
      <c r="E207" s="71">
        <v>52.34</v>
      </c>
      <c r="F207" s="71">
        <v>1488.09</v>
      </c>
      <c r="G207" s="69"/>
    </row>
    <row r="208" spans="1:7" ht="15" customHeight="1">
      <c r="A208" s="69" t="s">
        <v>261</v>
      </c>
      <c r="B208" s="69" t="s">
        <v>464</v>
      </c>
      <c r="C208" s="71">
        <v>21020.36</v>
      </c>
      <c r="D208" s="72">
        <v>1562.8</v>
      </c>
      <c r="E208" s="71">
        <v>49.32</v>
      </c>
      <c r="F208" s="71">
        <v>1396.18</v>
      </c>
      <c r="G208" s="69"/>
    </row>
    <row r="209" spans="1:7" ht="15" customHeight="1">
      <c r="A209" s="69" t="s">
        <v>261</v>
      </c>
      <c r="B209" s="69" t="s">
        <v>465</v>
      </c>
      <c r="C209" s="71">
        <v>19361.35</v>
      </c>
      <c r="D209" s="71">
        <v>1470.94</v>
      </c>
      <c r="E209" s="71">
        <v>47.08</v>
      </c>
      <c r="F209" s="71">
        <v>1330.55</v>
      </c>
      <c r="G209" s="69"/>
    </row>
    <row r="210" spans="1:7" ht="15" customHeight="1">
      <c r="A210" s="69" t="s">
        <v>261</v>
      </c>
      <c r="B210" s="69" t="s">
        <v>466</v>
      </c>
      <c r="C210" s="71">
        <v>18330.01</v>
      </c>
      <c r="D210" s="71">
        <v>1372.48</v>
      </c>
      <c r="E210" s="71">
        <v>44.17</v>
      </c>
      <c r="F210" s="71">
        <v>1224.05</v>
      </c>
      <c r="G210" s="69"/>
    </row>
    <row r="211" spans="1:7" ht="15" customHeight="1">
      <c r="A211" s="69" t="s">
        <v>261</v>
      </c>
      <c r="B211" s="69" t="s">
        <v>467</v>
      </c>
      <c r="C211" s="73">
        <v>18557</v>
      </c>
      <c r="D211" s="71">
        <v>1390.59</v>
      </c>
      <c r="E211" s="71">
        <v>43.14</v>
      </c>
      <c r="F211" s="71">
        <v>1197.89</v>
      </c>
      <c r="G211" s="69"/>
    </row>
    <row r="212" spans="1:7" ht="15" customHeight="1">
      <c r="A212" s="69" t="s">
        <v>261</v>
      </c>
      <c r="B212" s="69" t="s">
        <v>468</v>
      </c>
      <c r="C212" s="72">
        <v>18003.4</v>
      </c>
      <c r="D212" s="71">
        <v>1373.26</v>
      </c>
      <c r="E212" s="71">
        <v>41.14</v>
      </c>
      <c r="F212" s="71">
        <v>1134.92</v>
      </c>
      <c r="G212" s="69"/>
    </row>
    <row r="213" spans="1:7" ht="15" customHeight="1">
      <c r="A213" s="69" t="s">
        <v>261</v>
      </c>
      <c r="B213" s="69" t="s">
        <v>469</v>
      </c>
      <c r="C213" s="71">
        <v>19151.12</v>
      </c>
      <c r="D213" s="71">
        <v>1441.19</v>
      </c>
      <c r="E213" s="71">
        <v>42.08</v>
      </c>
      <c r="F213" s="71">
        <v>1143.18</v>
      </c>
      <c r="G213" s="69"/>
    </row>
    <row r="214" spans="1:7" ht="15" customHeight="1">
      <c r="A214" s="69" t="s">
        <v>261</v>
      </c>
      <c r="B214" s="69" t="s">
        <v>470</v>
      </c>
      <c r="C214" s="71">
        <v>20068.81</v>
      </c>
      <c r="D214" s="71">
        <v>1486.89</v>
      </c>
      <c r="E214" s="72">
        <v>43.8</v>
      </c>
      <c r="F214" s="71">
        <v>1187.53</v>
      </c>
      <c r="G214" s="69"/>
    </row>
    <row r="215" spans="1:7" ht="15" customHeight="1">
      <c r="A215" s="69" t="s">
        <v>261</v>
      </c>
      <c r="B215" s="69" t="s">
        <v>471</v>
      </c>
      <c r="C215" s="71">
        <v>20604.96</v>
      </c>
      <c r="D215" s="71">
        <v>1553.81</v>
      </c>
      <c r="E215" s="71">
        <v>44.82</v>
      </c>
      <c r="F215" s="71">
        <v>1221.18</v>
      </c>
      <c r="G215" s="69"/>
    </row>
    <row r="216" spans="1:7" ht="15" customHeight="1">
      <c r="A216" s="69" t="s">
        <v>261</v>
      </c>
      <c r="B216" s="69" t="s">
        <v>472</v>
      </c>
      <c r="C216" s="71">
        <v>20331.43</v>
      </c>
      <c r="D216" s="71">
        <v>1544.04</v>
      </c>
      <c r="E216" s="71">
        <v>41.33</v>
      </c>
      <c r="F216" s="71">
        <v>1125.35</v>
      </c>
      <c r="G216" s="69"/>
    </row>
    <row r="217" spans="1:7" ht="15" customHeight="1">
      <c r="A217" s="69" t="s">
        <v>261</v>
      </c>
      <c r="B217" s="69" t="s">
        <v>473</v>
      </c>
      <c r="C217" s="71">
        <v>18229.42</v>
      </c>
      <c r="D217" s="71">
        <v>1427.99</v>
      </c>
      <c r="E217" s="71">
        <v>36.75</v>
      </c>
      <c r="F217" s="71">
        <v>1013.52</v>
      </c>
      <c r="G217" s="69"/>
    </row>
    <row r="218" spans="1:7" ht="15" customHeight="1">
      <c r="A218" s="69" t="s">
        <v>261</v>
      </c>
      <c r="B218" s="69" t="s">
        <v>474</v>
      </c>
      <c r="C218" s="71">
        <v>17887.71</v>
      </c>
      <c r="D218" s="71">
        <v>1388.32</v>
      </c>
      <c r="E218" s="71">
        <v>33.59</v>
      </c>
      <c r="F218" s="71">
        <v>905.35</v>
      </c>
      <c r="G218" s="69"/>
    </row>
    <row r="219" spans="1:7" ht="15" customHeight="1">
      <c r="A219" s="69" t="s">
        <v>261</v>
      </c>
      <c r="B219" s="69" t="s">
        <v>475</v>
      </c>
      <c r="C219" s="71">
        <v>16458.94</v>
      </c>
      <c r="D219" s="71">
        <v>1277.12</v>
      </c>
      <c r="E219" s="72">
        <v>32.8</v>
      </c>
      <c r="F219" s="71">
        <v>873.96</v>
      </c>
      <c r="G219" s="69"/>
    </row>
    <row r="220" spans="1:7" ht="15" customHeight="1">
      <c r="A220" s="69" t="s">
        <v>261</v>
      </c>
      <c r="B220" s="69" t="s">
        <v>476</v>
      </c>
      <c r="C220" s="71">
        <v>16636.26</v>
      </c>
      <c r="D220" s="71">
        <v>1252.22</v>
      </c>
      <c r="E220" s="72">
        <v>28.6</v>
      </c>
      <c r="F220" s="71">
        <v>769.03</v>
      </c>
      <c r="G220" s="69"/>
    </row>
    <row r="221" spans="1:7" ht="15" customHeight="1">
      <c r="A221" s="69" t="s">
        <v>261</v>
      </c>
      <c r="B221" s="69" t="s">
        <v>477</v>
      </c>
      <c r="C221" s="71">
        <v>15258.74</v>
      </c>
      <c r="D221" s="71">
        <v>1175.03</v>
      </c>
      <c r="E221" s="71">
        <v>27.68</v>
      </c>
      <c r="F221" s="71">
        <v>721.53</v>
      </c>
      <c r="G221" s="69"/>
    </row>
    <row r="222" spans="1:7" ht="15" customHeight="1">
      <c r="A222" s="69" t="s">
        <v>261</v>
      </c>
      <c r="B222" s="69" t="s">
        <v>478</v>
      </c>
      <c r="C222" s="71">
        <v>16628.47</v>
      </c>
      <c r="D222" s="71">
        <v>1267.51</v>
      </c>
      <c r="E222" s="71">
        <v>31.88</v>
      </c>
      <c r="F222" s="71">
        <v>837.62</v>
      </c>
      <c r="G222" s="69"/>
    </row>
    <row r="223" spans="1:7" ht="15" customHeight="1">
      <c r="A223" s="69" t="s">
        <v>261</v>
      </c>
      <c r="B223" s="69" t="s">
        <v>479</v>
      </c>
      <c r="C223" s="71">
        <v>16831.67</v>
      </c>
      <c r="D223" s="71">
        <v>1272.45</v>
      </c>
      <c r="E223" s="71">
        <v>31.36</v>
      </c>
      <c r="F223" s="71">
        <v>815.99</v>
      </c>
      <c r="G223" s="69"/>
    </row>
    <row r="224" spans="1:7" ht="15" customHeight="1">
      <c r="A224" s="69" t="s">
        <v>261</v>
      </c>
      <c r="B224" s="69" t="s">
        <v>480</v>
      </c>
      <c r="C224" s="71">
        <v>16527.17</v>
      </c>
      <c r="D224" s="72">
        <v>1251.7</v>
      </c>
      <c r="E224" s="71">
        <v>29.57</v>
      </c>
      <c r="F224" s="71">
        <v>787.27</v>
      </c>
      <c r="G224" s="69"/>
    </row>
    <row r="225" spans="1:7" ht="15" customHeight="1">
      <c r="A225" s="69" t="s">
        <v>261</v>
      </c>
      <c r="B225" s="69" t="s">
        <v>481</v>
      </c>
      <c r="C225" s="71">
        <v>15641.26</v>
      </c>
      <c r="D225" s="71">
        <v>1222.98</v>
      </c>
      <c r="E225" s="71">
        <v>29.32</v>
      </c>
      <c r="F225" s="71">
        <v>772.29</v>
      </c>
      <c r="G225" s="69"/>
    </row>
    <row r="226" spans="1:7" ht="15" customHeight="1">
      <c r="A226" s="69" t="s">
        <v>261</v>
      </c>
      <c r="B226" s="69" t="s">
        <v>482</v>
      </c>
      <c r="C226" s="71">
        <v>15670.78</v>
      </c>
      <c r="D226" s="71">
        <v>1221.49</v>
      </c>
      <c r="E226" s="71">
        <v>29.36</v>
      </c>
      <c r="F226" s="71">
        <v>773.91</v>
      </c>
      <c r="G226" s="69"/>
    </row>
    <row r="227" spans="1:7" ht="15" customHeight="1">
      <c r="A227" s="69" t="s">
        <v>261</v>
      </c>
      <c r="B227" s="69" t="s">
        <v>483</v>
      </c>
      <c r="C227" s="71">
        <v>15830.27</v>
      </c>
      <c r="D227" s="71">
        <v>1230.38</v>
      </c>
      <c r="E227" s="71">
        <v>28.41</v>
      </c>
      <c r="F227" s="71">
        <v>760.29</v>
      </c>
      <c r="G227" s="69"/>
    </row>
    <row r="228" spans="1:7" ht="15" customHeight="1">
      <c r="A228" s="69" t="s">
        <v>261</v>
      </c>
      <c r="B228" s="69" t="s">
        <v>484</v>
      </c>
      <c r="C228" s="71">
        <v>16378.97</v>
      </c>
      <c r="D228" s="71">
        <v>1262.04</v>
      </c>
      <c r="E228" s="71">
        <v>29.87</v>
      </c>
      <c r="F228" s="71">
        <v>783.67</v>
      </c>
      <c r="G228" s="69"/>
    </row>
    <row r="229" spans="1:7" ht="15" customHeight="1">
      <c r="A229" s="69" t="s">
        <v>261</v>
      </c>
      <c r="B229" s="69" t="s">
        <v>485</v>
      </c>
      <c r="C229" s="71">
        <v>14107.89</v>
      </c>
      <c r="D229" s="71">
        <v>1106.49</v>
      </c>
      <c r="E229" s="71">
        <v>26.66</v>
      </c>
      <c r="F229" s="71">
        <v>710.04</v>
      </c>
      <c r="G229" s="69"/>
    </row>
    <row r="230" spans="1:7" ht="15" customHeight="1">
      <c r="A230" s="69" t="s">
        <v>261</v>
      </c>
      <c r="B230" s="69" t="s">
        <v>486</v>
      </c>
      <c r="C230" s="71">
        <v>13406.39</v>
      </c>
      <c r="D230" s="71">
        <v>1043.57</v>
      </c>
      <c r="E230" s="71">
        <v>24.98</v>
      </c>
      <c r="F230" s="71">
        <v>659.77</v>
      </c>
      <c r="G230" s="69"/>
    </row>
    <row r="231" spans="1:7" ht="15" customHeight="1">
      <c r="A231" s="69" t="s">
        <v>261</v>
      </c>
      <c r="B231" s="69" t="s">
        <v>487</v>
      </c>
      <c r="C231" s="71">
        <v>13564.51</v>
      </c>
      <c r="D231" s="72">
        <v>1035.6</v>
      </c>
      <c r="E231" s="71">
        <v>23.77</v>
      </c>
      <c r="F231" s="73">
        <v>627</v>
      </c>
      <c r="G231" s="69"/>
    </row>
    <row r="232" spans="1:7" ht="15" customHeight="1">
      <c r="A232" s="69" t="s">
        <v>261</v>
      </c>
      <c r="B232" s="69" t="s">
        <v>488</v>
      </c>
      <c r="C232" s="72">
        <v>14883.7</v>
      </c>
      <c r="D232" s="72">
        <v>1143.5</v>
      </c>
      <c r="E232" s="71">
        <v>27.61</v>
      </c>
      <c r="F232" s="71">
        <v>704.22</v>
      </c>
      <c r="G232" s="69"/>
    </row>
    <row r="233" spans="1:7" ht="15" customHeight="1">
      <c r="A233" s="69" t="s">
        <v>261</v>
      </c>
      <c r="B233" s="69" t="s">
        <v>489</v>
      </c>
      <c r="C233" s="71">
        <v>13842.17</v>
      </c>
      <c r="D233" s="71">
        <v>1086.99</v>
      </c>
      <c r="E233" s="71">
        <v>28.24</v>
      </c>
      <c r="F233" s="71">
        <v>724.99</v>
      </c>
      <c r="G233" s="69"/>
    </row>
    <row r="234" spans="1:7" ht="15" customHeight="1">
      <c r="A234" s="69" t="s">
        <v>261</v>
      </c>
      <c r="B234" s="69" t="s">
        <v>490</v>
      </c>
      <c r="C234" s="71">
        <v>14499.25</v>
      </c>
      <c r="D234" s="71">
        <v>1125.26</v>
      </c>
      <c r="E234" s="71">
        <v>30.31</v>
      </c>
      <c r="F234" s="71">
        <v>772.19</v>
      </c>
      <c r="G234" s="69"/>
    </row>
    <row r="235" spans="1:7" ht="15" customHeight="1">
      <c r="A235" s="69" t="s">
        <v>261</v>
      </c>
      <c r="B235" s="69" t="s">
        <v>491</v>
      </c>
      <c r="C235" s="71">
        <v>14367.54</v>
      </c>
      <c r="D235" s="71">
        <v>1120.03</v>
      </c>
      <c r="E235" s="71">
        <v>34.49</v>
      </c>
      <c r="F235" s="72">
        <v>902.5</v>
      </c>
      <c r="G235" s="69"/>
    </row>
    <row r="236" spans="1:7" ht="15" customHeight="1">
      <c r="A236" s="69" t="s">
        <v>261</v>
      </c>
      <c r="B236" s="69" t="s">
        <v>492</v>
      </c>
      <c r="C236" s="71">
        <v>15836.59</v>
      </c>
      <c r="D236" s="71">
        <v>1267.22</v>
      </c>
      <c r="E236" s="71">
        <v>40.82</v>
      </c>
      <c r="F236" s="72">
        <v>1062.7</v>
      </c>
      <c r="G236" s="69"/>
    </row>
    <row r="237" spans="1:7" ht="15" customHeight="1">
      <c r="A237" s="69" t="s">
        <v>261</v>
      </c>
      <c r="B237" s="69" t="s">
        <v>493</v>
      </c>
      <c r="C237" s="71">
        <v>16701.53</v>
      </c>
      <c r="D237" s="71">
        <v>1337.12</v>
      </c>
      <c r="E237" s="72">
        <v>46.6</v>
      </c>
      <c r="F237" s="71">
        <v>1209.09</v>
      </c>
      <c r="G237" s="69"/>
    </row>
    <row r="238" spans="1:7" ht="15" customHeight="1">
      <c r="A238" s="69" t="s">
        <v>261</v>
      </c>
      <c r="B238" s="69" t="s">
        <v>494</v>
      </c>
      <c r="C238" s="71">
        <v>16111.65</v>
      </c>
      <c r="D238" s="71">
        <v>1297.19</v>
      </c>
      <c r="E238" s="71">
        <v>42.71</v>
      </c>
      <c r="F238" s="71">
        <v>1104.37</v>
      </c>
      <c r="G238" s="69"/>
    </row>
    <row r="239" spans="1:7" ht="15" customHeight="1">
      <c r="A239" s="69" t="s">
        <v>261</v>
      </c>
      <c r="B239" s="69" t="s">
        <v>495</v>
      </c>
      <c r="C239" s="71">
        <v>17529.74</v>
      </c>
      <c r="D239" s="72">
        <v>1416.2</v>
      </c>
      <c r="E239" s="71">
        <v>58.17</v>
      </c>
      <c r="F239" s="71">
        <v>1488.14</v>
      </c>
      <c r="G239" s="69"/>
    </row>
    <row r="240" spans="1:7" ht="15" customHeight="1">
      <c r="A240" s="69" t="s">
        <v>261</v>
      </c>
      <c r="B240" s="69" t="s">
        <v>496</v>
      </c>
      <c r="C240" s="71">
        <v>17861.86</v>
      </c>
      <c r="D240" s="71">
        <v>1478.93</v>
      </c>
      <c r="E240" s="71">
        <v>61.44</v>
      </c>
      <c r="F240" s="71">
        <v>1562.84</v>
      </c>
      <c r="G240" s="69"/>
    </row>
    <row r="241" spans="1:7" ht="15" customHeight="1">
      <c r="A241" s="69" t="s">
        <v>261</v>
      </c>
      <c r="B241" s="69" t="s">
        <v>497</v>
      </c>
      <c r="C241" s="71">
        <v>17436.56</v>
      </c>
      <c r="D241" s="71">
        <v>1457.02</v>
      </c>
      <c r="E241" s="71">
        <v>66.66</v>
      </c>
      <c r="F241" s="71">
        <v>1731.82</v>
      </c>
      <c r="G241" s="69"/>
    </row>
    <row r="242" spans="1:7" ht="15" customHeight="1">
      <c r="A242" s="69" t="s">
        <v>261</v>
      </c>
      <c r="B242" s="69" t="s">
        <v>498</v>
      </c>
      <c r="C242" s="71">
        <v>17605.46</v>
      </c>
      <c r="D242" s="71">
        <v>1506.83</v>
      </c>
      <c r="E242" s="71">
        <v>73.22</v>
      </c>
      <c r="F242" s="73">
        <v>1954</v>
      </c>
      <c r="G242" s="69"/>
    </row>
    <row r="243" spans="1:7" ht="15" customHeight="1">
      <c r="A243" s="69" t="s">
        <v>261</v>
      </c>
      <c r="B243" s="69" t="s">
        <v>499</v>
      </c>
      <c r="C243" s="71">
        <v>17942.08</v>
      </c>
      <c r="D243" s="71">
        <v>1563.89</v>
      </c>
      <c r="E243" s="71">
        <v>77.67</v>
      </c>
      <c r="F243" s="71">
        <v>2043.41</v>
      </c>
      <c r="G243" s="69"/>
    </row>
    <row r="244" spans="1:7" ht="15" customHeight="1">
      <c r="A244" s="69" t="s">
        <v>261</v>
      </c>
      <c r="B244" s="69" t="s">
        <v>500</v>
      </c>
      <c r="C244" s="71">
        <v>18558.23</v>
      </c>
      <c r="D244" s="71">
        <v>1641.53</v>
      </c>
      <c r="E244" s="71">
        <v>89.22</v>
      </c>
      <c r="F244" s="71">
        <v>2290.88</v>
      </c>
      <c r="G244" s="69"/>
    </row>
    <row r="245" spans="1:7" ht="15" customHeight="1">
      <c r="A245" s="69" t="s">
        <v>261</v>
      </c>
      <c r="B245" s="69" t="s">
        <v>501</v>
      </c>
      <c r="C245" s="71">
        <v>18934.34</v>
      </c>
      <c r="D245" s="72">
        <v>1722.2</v>
      </c>
      <c r="E245" s="71">
        <v>97.28</v>
      </c>
      <c r="F245" s="71">
        <v>2270.14</v>
      </c>
      <c r="G245" s="69"/>
    </row>
    <row r="246" spans="1:7" ht="15" customHeight="1">
      <c r="A246" s="69" t="s">
        <v>261</v>
      </c>
      <c r="B246" s="69" t="s">
        <v>502</v>
      </c>
      <c r="C246" s="72">
        <v>19539.7</v>
      </c>
      <c r="D246" s="71">
        <v>1707.96</v>
      </c>
      <c r="E246" s="71">
        <v>103.81</v>
      </c>
      <c r="F246" s="71">
        <v>2331.87</v>
      </c>
      <c r="G246" s="69"/>
    </row>
    <row r="247" spans="1:7" ht="15" customHeight="1">
      <c r="A247" s="69" t="s">
        <v>261</v>
      </c>
      <c r="B247" s="69" t="s">
        <v>503</v>
      </c>
      <c r="C247" s="71">
        <v>19959.52</v>
      </c>
      <c r="D247" s="71">
        <v>1718.94</v>
      </c>
      <c r="E247" s="71">
        <v>125.73</v>
      </c>
      <c r="F247" s="71">
        <v>2691.44</v>
      </c>
      <c r="G247" s="69"/>
    </row>
    <row r="248" spans="1:7" ht="15" customHeight="1">
      <c r="A248" s="69" t="s">
        <v>261</v>
      </c>
      <c r="B248" s="69" t="s">
        <v>504</v>
      </c>
      <c r="C248" s="71">
        <v>20337.32</v>
      </c>
      <c r="D248" s="71">
        <v>1705.94</v>
      </c>
      <c r="E248" s="71">
        <v>108.94</v>
      </c>
      <c r="F248" s="71">
        <v>2267.21</v>
      </c>
      <c r="G248" s="69"/>
    </row>
    <row r="249" spans="1:7" ht="15" customHeight="1">
      <c r="A249" s="69" t="s">
        <v>261</v>
      </c>
      <c r="B249" s="69" t="s">
        <v>505</v>
      </c>
      <c r="C249" s="72">
        <v>17973.7</v>
      </c>
      <c r="D249" s="71">
        <v>1648.87</v>
      </c>
      <c r="E249" s="71">
        <v>100.17</v>
      </c>
      <c r="F249" s="71">
        <v>2028.35</v>
      </c>
      <c r="G249" s="69"/>
    </row>
    <row r="250" spans="1:7" ht="15" customHeight="1">
      <c r="A250" s="69" t="s">
        <v>261</v>
      </c>
      <c r="B250" s="69" t="s">
        <v>506</v>
      </c>
      <c r="C250" s="71">
        <v>16332.45</v>
      </c>
      <c r="D250" s="71">
        <v>1522.84</v>
      </c>
      <c r="E250" s="71">
        <v>85.71</v>
      </c>
      <c r="F250" s="71">
        <v>1750.01</v>
      </c>
      <c r="G250" s="69"/>
    </row>
    <row r="251" spans="1:7" ht="15" customHeight="1">
      <c r="A251" s="69" t="s">
        <v>261</v>
      </c>
      <c r="B251" s="69" t="s">
        <v>507</v>
      </c>
      <c r="C251" s="71">
        <v>17411.05</v>
      </c>
      <c r="D251" s="72">
        <v>1591.6</v>
      </c>
      <c r="E251" s="71">
        <v>90.35</v>
      </c>
      <c r="F251" s="72">
        <v>1787.1</v>
      </c>
      <c r="G251" s="69"/>
    </row>
    <row r="252" spans="1:7" ht="15" customHeight="1">
      <c r="A252" s="69" t="s">
        <v>261</v>
      </c>
      <c r="B252" s="69" t="s">
        <v>508</v>
      </c>
      <c r="C252" s="71">
        <v>15727.49</v>
      </c>
      <c r="D252" s="71">
        <v>1453.15</v>
      </c>
      <c r="E252" s="71">
        <v>71.95</v>
      </c>
      <c r="F252" s="71">
        <v>1548.36</v>
      </c>
      <c r="G252" s="69"/>
    </row>
    <row r="253" spans="1:7" ht="15" customHeight="1">
      <c r="A253" s="69" t="s">
        <v>261</v>
      </c>
      <c r="B253" s="69" t="s">
        <v>509</v>
      </c>
      <c r="C253" s="71">
        <v>16861.26</v>
      </c>
      <c r="D253" s="71">
        <v>1511.44</v>
      </c>
      <c r="E253" s="71">
        <v>83.08</v>
      </c>
      <c r="F253" s="71">
        <v>1733.15</v>
      </c>
      <c r="G253" s="69"/>
    </row>
    <row r="254" spans="1:7" ht="15" customHeight="1">
      <c r="A254" s="69" t="s">
        <v>261</v>
      </c>
      <c r="B254" s="69" t="s">
        <v>510</v>
      </c>
      <c r="C254" s="71">
        <v>15747.26</v>
      </c>
      <c r="D254" s="71">
        <v>1470.78</v>
      </c>
      <c r="E254" s="71">
        <v>75.03</v>
      </c>
      <c r="F254" s="71">
        <v>1588.87</v>
      </c>
      <c r="G254" s="69"/>
    </row>
    <row r="255" spans="1:7" ht="15" customHeight="1">
      <c r="A255" s="69" t="s">
        <v>261</v>
      </c>
      <c r="B255" s="69" t="s">
        <v>511</v>
      </c>
      <c r="C255" s="72">
        <v>14539.6</v>
      </c>
      <c r="D255" s="71">
        <v>1379.96</v>
      </c>
      <c r="E255" s="71">
        <v>63.07</v>
      </c>
      <c r="F255" s="71">
        <v>1388.07</v>
      </c>
      <c r="G255" s="69"/>
    </row>
    <row r="256" spans="1:7" ht="15" customHeight="1">
      <c r="A256" s="69" t="s">
        <v>261</v>
      </c>
      <c r="B256" s="69" t="s">
        <v>512</v>
      </c>
      <c r="C256" s="71">
        <v>14648.51</v>
      </c>
      <c r="D256" s="71">
        <v>1362.66</v>
      </c>
      <c r="E256" s="72">
        <v>58.2</v>
      </c>
      <c r="F256" s="72">
        <v>1309.7</v>
      </c>
      <c r="G256" s="69"/>
    </row>
    <row r="257" spans="1:7" ht="15" customHeight="1">
      <c r="A257" s="69" t="s">
        <v>261</v>
      </c>
      <c r="B257" s="69" t="s">
        <v>513</v>
      </c>
      <c r="C257" s="71">
        <v>13785.69</v>
      </c>
      <c r="D257" s="71">
        <v>1283.67</v>
      </c>
      <c r="E257" s="72">
        <v>54.2</v>
      </c>
      <c r="F257" s="71">
        <v>1242.38</v>
      </c>
      <c r="G257" s="69"/>
    </row>
    <row r="258" spans="1:7" ht="15" customHeight="1">
      <c r="A258" s="69" t="s">
        <v>261</v>
      </c>
      <c r="B258" s="69" t="s">
        <v>514</v>
      </c>
      <c r="C258" s="71">
        <v>13843.55</v>
      </c>
      <c r="D258" s="71">
        <v>1300.23</v>
      </c>
      <c r="E258" s="71">
        <v>60.16</v>
      </c>
      <c r="F258" s="71">
        <v>1345.44</v>
      </c>
      <c r="G258" s="69"/>
    </row>
    <row r="259" spans="1:7" ht="15" customHeight="1">
      <c r="A259" s="69" t="s">
        <v>261</v>
      </c>
      <c r="B259" s="69" t="s">
        <v>515</v>
      </c>
      <c r="C259" s="71">
        <v>12883.54</v>
      </c>
      <c r="D259" s="71">
        <v>1241.48</v>
      </c>
      <c r="E259" s="71">
        <v>59.77</v>
      </c>
      <c r="F259" s="71">
        <v>1358.82</v>
      </c>
      <c r="G259" s="69"/>
    </row>
    <row r="260" spans="1:7" ht="15" customHeight="1">
      <c r="A260" s="69" t="s">
        <v>261</v>
      </c>
      <c r="B260" s="69" t="s">
        <v>516</v>
      </c>
      <c r="C260" s="72">
        <v>12999.7</v>
      </c>
      <c r="D260" s="71">
        <v>1277.27</v>
      </c>
      <c r="E260" s="72">
        <v>58.1</v>
      </c>
      <c r="F260" s="71">
        <v>1354.56</v>
      </c>
      <c r="G260" s="69"/>
    </row>
    <row r="261" spans="1:7" ht="15" customHeight="1">
      <c r="A261" s="69" t="s">
        <v>261</v>
      </c>
      <c r="B261" s="69" t="s">
        <v>517</v>
      </c>
      <c r="C261" s="71">
        <v>13934.32</v>
      </c>
      <c r="D261" s="71">
        <v>1366.46</v>
      </c>
      <c r="E261" s="71">
        <v>58.14</v>
      </c>
      <c r="F261" s="72">
        <v>1362.6</v>
      </c>
      <c r="G261" s="69"/>
    </row>
    <row r="262" spans="1:7" ht="15" customHeight="1">
      <c r="A262" s="69" t="s">
        <v>261</v>
      </c>
      <c r="B262" s="69" t="s">
        <v>518</v>
      </c>
      <c r="C262" s="71">
        <v>13262.14</v>
      </c>
      <c r="D262" s="71">
        <v>1310.81</v>
      </c>
      <c r="E262" s="71">
        <v>58.17</v>
      </c>
      <c r="F262" s="71">
        <v>1387.03</v>
      </c>
      <c r="G262" s="69"/>
    </row>
    <row r="263" spans="1:7" ht="15" customHeight="1">
      <c r="A263" s="69" t="s">
        <v>261</v>
      </c>
      <c r="B263" s="69" t="s">
        <v>519</v>
      </c>
      <c r="C263" s="71">
        <v>12969.05</v>
      </c>
      <c r="D263" s="71">
        <v>1300.98</v>
      </c>
      <c r="E263" s="71">
        <v>56.09</v>
      </c>
      <c r="F263" s="73">
        <v>1339</v>
      </c>
      <c r="G263" s="69"/>
    </row>
    <row r="264" spans="1:7" ht="15" customHeight="1">
      <c r="A264" s="69" t="s">
        <v>261</v>
      </c>
      <c r="B264" s="69" t="s">
        <v>520</v>
      </c>
      <c r="C264" s="71">
        <v>11860.77</v>
      </c>
      <c r="D264" s="71">
        <v>1190.31</v>
      </c>
      <c r="E264" s="71">
        <v>51.04</v>
      </c>
      <c r="F264" s="71">
        <v>1238.06</v>
      </c>
      <c r="G264" s="69"/>
    </row>
    <row r="265" spans="1:7" ht="15" customHeight="1">
      <c r="A265" s="69" t="s">
        <v>261</v>
      </c>
      <c r="B265" s="69" t="s">
        <v>521</v>
      </c>
      <c r="C265" s="71">
        <v>10713.51</v>
      </c>
      <c r="D265" s="71">
        <v>1103.67</v>
      </c>
      <c r="E265" s="71">
        <v>46.89</v>
      </c>
      <c r="F265" s="71">
        <v>1157.36</v>
      </c>
      <c r="G265" s="69"/>
    </row>
    <row r="266" spans="1:7" ht="15" customHeight="1">
      <c r="A266" s="69" t="s">
        <v>261</v>
      </c>
      <c r="B266" s="69" t="s">
        <v>522</v>
      </c>
      <c r="C266" s="71">
        <v>9774.68</v>
      </c>
      <c r="D266" s="71">
        <v>1023.42</v>
      </c>
      <c r="E266" s="71">
        <v>42.72</v>
      </c>
      <c r="F266" s="72">
        <v>1064.3</v>
      </c>
      <c r="G266" s="69"/>
    </row>
    <row r="267" spans="1:7" ht="15" customHeight="1">
      <c r="A267" s="69" t="s">
        <v>261</v>
      </c>
      <c r="B267" s="69" t="s">
        <v>523</v>
      </c>
      <c r="C267" s="71">
        <v>10366.34</v>
      </c>
      <c r="D267" s="71">
        <v>1059.37</v>
      </c>
      <c r="E267" s="71">
        <v>47.76</v>
      </c>
      <c r="F267" s="71">
        <v>1180.07</v>
      </c>
      <c r="G267" s="69"/>
    </row>
    <row r="268" spans="1:7" ht="15" customHeight="1">
      <c r="A268" s="69" t="s">
        <v>261</v>
      </c>
      <c r="B268" s="69" t="s">
        <v>524</v>
      </c>
      <c r="C268" s="71">
        <v>10697.44</v>
      </c>
      <c r="D268" s="71">
        <v>1050.22</v>
      </c>
      <c r="E268" s="71">
        <v>48.33</v>
      </c>
      <c r="F268" s="71">
        <v>1170.52</v>
      </c>
      <c r="G268" s="69"/>
    </row>
    <row r="269" spans="1:7" ht="15" customHeight="1">
      <c r="A269" s="69" t="s">
        <v>261</v>
      </c>
      <c r="B269" s="69" t="s">
        <v>525</v>
      </c>
      <c r="C269" s="71">
        <v>10542.62</v>
      </c>
      <c r="D269" s="71">
        <v>1032.14</v>
      </c>
      <c r="E269" s="72">
        <v>47.2</v>
      </c>
      <c r="F269" s="71">
        <v>1138.09</v>
      </c>
      <c r="G269" s="69"/>
    </row>
    <row r="270" spans="1:7" ht="15" customHeight="1">
      <c r="A270" s="69" t="s">
        <v>261</v>
      </c>
      <c r="B270" s="69" t="s">
        <v>526</v>
      </c>
      <c r="C270" s="72">
        <v>9997.8</v>
      </c>
      <c r="D270" s="71">
        <v>971.77</v>
      </c>
      <c r="E270" s="71">
        <v>47.21</v>
      </c>
      <c r="F270" s="71">
        <v>1149.09</v>
      </c>
      <c r="G270" s="69"/>
    </row>
    <row r="271" spans="1:7" ht="15" customHeight="1">
      <c r="A271" s="69" t="s">
        <v>261</v>
      </c>
      <c r="B271" s="69" t="s">
        <v>527</v>
      </c>
      <c r="C271" s="71">
        <v>10587.83</v>
      </c>
      <c r="D271" s="72">
        <v>1013.8</v>
      </c>
      <c r="E271" s="72">
        <v>46.5</v>
      </c>
      <c r="F271" s="71">
        <v>1112.44</v>
      </c>
      <c r="G271" s="69"/>
    </row>
    <row r="272" spans="1:7" ht="15" customHeight="1">
      <c r="A272" s="69" t="s">
        <v>261</v>
      </c>
      <c r="B272" s="69" t="s">
        <v>528</v>
      </c>
      <c r="C272" s="71">
        <v>11024.94</v>
      </c>
      <c r="D272" s="71">
        <v>1060.19</v>
      </c>
      <c r="E272" s="71">
        <v>49.82</v>
      </c>
      <c r="F272" s="71">
        <v>1180.52</v>
      </c>
      <c r="G272" s="69"/>
    </row>
    <row r="273" spans="1:7" ht="15" customHeight="1">
      <c r="A273" s="69" t="s">
        <v>261</v>
      </c>
      <c r="B273" s="69" t="s">
        <v>529</v>
      </c>
      <c r="C273" s="71">
        <v>11492.54</v>
      </c>
      <c r="D273" s="71">
        <v>1082.06</v>
      </c>
      <c r="E273" s="71">
        <v>50.04</v>
      </c>
      <c r="F273" s="71">
        <v>1203.45</v>
      </c>
      <c r="G273" s="69"/>
    </row>
    <row r="274" spans="1:7" ht="15" customHeight="1">
      <c r="A274" s="69" t="s">
        <v>261</v>
      </c>
      <c r="B274" s="69" t="s">
        <v>530</v>
      </c>
      <c r="C274" s="72">
        <v>11763.7</v>
      </c>
      <c r="D274" s="71">
        <v>1120.08</v>
      </c>
      <c r="E274" s="71">
        <v>51.91</v>
      </c>
      <c r="F274" s="71">
        <v>1257.58</v>
      </c>
      <c r="G274" s="69"/>
    </row>
    <row r="275" spans="1:7" ht="15" customHeight="1">
      <c r="A275" s="69" t="s">
        <v>261</v>
      </c>
      <c r="B275" s="69" t="s">
        <v>531</v>
      </c>
      <c r="C275" s="71">
        <v>10621.84</v>
      </c>
      <c r="D275" s="71">
        <v>1024.89</v>
      </c>
      <c r="E275" s="71">
        <v>49.52</v>
      </c>
      <c r="F275" s="71">
        <v>1212.32</v>
      </c>
      <c r="G275" s="69"/>
    </row>
    <row r="276" spans="1:7" ht="15" customHeight="1">
      <c r="A276" s="69" t="s">
        <v>261</v>
      </c>
      <c r="B276" s="69" t="s">
        <v>532</v>
      </c>
      <c r="C276" s="71">
        <v>9877.94</v>
      </c>
      <c r="D276" s="73">
        <v>965</v>
      </c>
      <c r="E276" s="72">
        <v>47.5</v>
      </c>
      <c r="F276" s="73">
        <v>1186</v>
      </c>
      <c r="G276" s="69"/>
    </row>
    <row r="277" spans="1:7" ht="15" customHeight="1">
      <c r="A277" s="69" t="s">
        <v>261</v>
      </c>
      <c r="B277" s="69" t="s">
        <v>533</v>
      </c>
      <c r="C277" s="72">
        <v>9619.3</v>
      </c>
      <c r="D277" s="71">
        <v>941.64</v>
      </c>
      <c r="E277" s="71">
        <v>45.92</v>
      </c>
      <c r="F277" s="71">
        <v>1143.48</v>
      </c>
      <c r="G277" s="69"/>
    </row>
    <row r="278" spans="1:7" ht="15" customHeight="1">
      <c r="A278" s="69" t="s">
        <v>261</v>
      </c>
      <c r="B278" s="69" t="s">
        <v>534</v>
      </c>
      <c r="C278" s="71">
        <v>9383.29</v>
      </c>
      <c r="D278" s="71">
        <v>921.05</v>
      </c>
      <c r="E278" s="71">
        <v>42.97</v>
      </c>
      <c r="F278" s="71">
        <v>1089.48</v>
      </c>
      <c r="G278" s="69"/>
    </row>
    <row r="279" spans="1:7" ht="15" customHeight="1">
      <c r="A279" s="69" t="s">
        <v>261</v>
      </c>
      <c r="B279" s="69" t="s">
        <v>535</v>
      </c>
      <c r="C279" s="71">
        <v>8640.48</v>
      </c>
      <c r="D279" s="71">
        <v>862.24</v>
      </c>
      <c r="E279" s="71">
        <v>40.82</v>
      </c>
      <c r="F279" s="71">
        <v>1036.14</v>
      </c>
      <c r="G279" s="69"/>
    </row>
    <row r="280" spans="1:7" ht="15" customHeight="1">
      <c r="A280" s="69" t="s">
        <v>261</v>
      </c>
      <c r="B280" s="69" t="s">
        <v>536</v>
      </c>
      <c r="C280" s="71">
        <v>9215.56</v>
      </c>
      <c r="D280" s="71">
        <v>892.71</v>
      </c>
      <c r="E280" s="72">
        <v>39.5</v>
      </c>
      <c r="F280" s="71">
        <v>999.18</v>
      </c>
      <c r="G280" s="69"/>
    </row>
    <row r="281" spans="1:7" ht="15" customHeight="1">
      <c r="A281" s="69" t="s">
        <v>261</v>
      </c>
      <c r="B281" s="69" t="s">
        <v>537</v>
      </c>
      <c r="C281" s="71">
        <v>8578.95</v>
      </c>
      <c r="D281" s="71">
        <v>843.29</v>
      </c>
      <c r="E281" s="71">
        <v>38.49</v>
      </c>
      <c r="F281" s="71">
        <v>991.83</v>
      </c>
      <c r="G281" s="69"/>
    </row>
    <row r="282" spans="1:7" ht="15" customHeight="1">
      <c r="A282" s="69" t="s">
        <v>261</v>
      </c>
      <c r="B282" s="69" t="s">
        <v>538</v>
      </c>
      <c r="C282" s="71">
        <v>8339.94</v>
      </c>
      <c r="D282" s="71">
        <v>821.18</v>
      </c>
      <c r="E282" s="71">
        <v>38.98</v>
      </c>
      <c r="F282" s="71">
        <v>997.56</v>
      </c>
      <c r="G282" s="69"/>
    </row>
    <row r="283" spans="1:7" ht="15" customHeight="1">
      <c r="A283" s="69" t="s">
        <v>261</v>
      </c>
      <c r="B283" s="69" t="s">
        <v>539</v>
      </c>
      <c r="C283" s="71">
        <v>8363.04</v>
      </c>
      <c r="D283" s="71">
        <v>818.73</v>
      </c>
      <c r="E283" s="71">
        <v>39.63</v>
      </c>
      <c r="F283" s="71">
        <v>990.65</v>
      </c>
      <c r="G283" s="69"/>
    </row>
    <row r="284" spans="1:7" ht="15" customHeight="1">
      <c r="A284" s="69" t="s">
        <v>261</v>
      </c>
      <c r="B284" s="69" t="s">
        <v>540</v>
      </c>
      <c r="C284" s="71">
        <v>7972.71</v>
      </c>
      <c r="D284" s="73">
        <v>788</v>
      </c>
      <c r="E284" s="71">
        <v>39.06</v>
      </c>
      <c r="F284" s="72">
        <v>985.5</v>
      </c>
      <c r="G284" s="69"/>
    </row>
    <row r="285" spans="1:7" ht="15" customHeight="1">
      <c r="A285" s="69" t="s">
        <v>261</v>
      </c>
      <c r="B285" s="69" t="s">
        <v>541</v>
      </c>
      <c r="C285" s="71">
        <v>7831.42</v>
      </c>
      <c r="D285" s="71">
        <v>796.56</v>
      </c>
      <c r="E285" s="71">
        <v>43.51</v>
      </c>
      <c r="F285" s="72">
        <v>1034.2</v>
      </c>
      <c r="G285" s="69"/>
    </row>
    <row r="286" spans="1:7" ht="15" customHeight="1">
      <c r="A286" s="69" t="s">
        <v>261</v>
      </c>
      <c r="B286" s="69" t="s">
        <v>542</v>
      </c>
      <c r="C286" s="71">
        <v>8424.51</v>
      </c>
      <c r="D286" s="72">
        <v>837.7</v>
      </c>
      <c r="E286" s="71">
        <v>45.93</v>
      </c>
      <c r="F286" s="71">
        <v>1079.64</v>
      </c>
      <c r="G286" s="69"/>
    </row>
    <row r="287" spans="1:7" ht="15" customHeight="1">
      <c r="A287" s="69" t="s">
        <v>261</v>
      </c>
      <c r="B287" s="69" t="s">
        <v>543</v>
      </c>
      <c r="C287" s="71">
        <v>9083.11</v>
      </c>
      <c r="D287" s="71">
        <v>903.44</v>
      </c>
      <c r="E287" s="71">
        <v>51.26</v>
      </c>
      <c r="F287" s="71">
        <v>1149.44</v>
      </c>
      <c r="G287" s="69"/>
    </row>
    <row r="288" spans="1:7" ht="15" customHeight="1">
      <c r="A288" s="69" t="s">
        <v>261</v>
      </c>
      <c r="B288" s="69" t="s">
        <v>544</v>
      </c>
      <c r="C288" s="71">
        <v>9563.21</v>
      </c>
      <c r="D288" s="72">
        <v>939.4</v>
      </c>
      <c r="E288" s="71">
        <v>54.05</v>
      </c>
      <c r="F288" s="71">
        <v>1206.55</v>
      </c>
      <c r="G288" s="69"/>
    </row>
    <row r="289" spans="1:7" ht="15" customHeight="1">
      <c r="A289" s="69" t="s">
        <v>261</v>
      </c>
      <c r="B289" s="69" t="s">
        <v>545</v>
      </c>
      <c r="C289" s="71">
        <v>10343.55</v>
      </c>
      <c r="D289" s="71">
        <v>1002.01</v>
      </c>
      <c r="E289" s="71">
        <v>57.01</v>
      </c>
      <c r="F289" s="71">
        <v>1278.27</v>
      </c>
      <c r="G289" s="69"/>
    </row>
    <row r="290" spans="1:7" ht="15" customHeight="1">
      <c r="A290" s="69" t="s">
        <v>261</v>
      </c>
      <c r="B290" s="69" t="s">
        <v>546</v>
      </c>
      <c r="C290" s="71">
        <v>10219.05</v>
      </c>
      <c r="D290" s="72">
        <v>1018.8</v>
      </c>
      <c r="E290" s="71">
        <v>66.04</v>
      </c>
      <c r="F290" s="71">
        <v>1331.92</v>
      </c>
      <c r="G290" s="71">
        <v>1028.77</v>
      </c>
    </row>
    <row r="291" spans="1:7" ht="15" customHeight="1">
      <c r="A291" s="69" t="s">
        <v>261</v>
      </c>
      <c r="B291" s="69" t="s">
        <v>547</v>
      </c>
      <c r="C291" s="71">
        <v>10559.59</v>
      </c>
      <c r="D291" s="71">
        <v>1043.36</v>
      </c>
      <c r="E291" s="71">
        <v>74.61</v>
      </c>
      <c r="F291" s="71">
        <v>1500.81</v>
      </c>
      <c r="G291" s="71">
        <v>1340.92</v>
      </c>
    </row>
    <row r="292" spans="1:7" ht="15" customHeight="1">
      <c r="A292" s="69" t="s">
        <v>261</v>
      </c>
      <c r="B292" s="69" t="s">
        <v>548</v>
      </c>
      <c r="C292" s="71">
        <v>10100.57</v>
      </c>
      <c r="D292" s="71">
        <v>999.75</v>
      </c>
      <c r="E292" s="72">
        <v>67.3</v>
      </c>
      <c r="F292" s="71">
        <v>1391.07</v>
      </c>
      <c r="G292" s="71">
        <v>1291.61</v>
      </c>
    </row>
    <row r="293" spans="1:7" ht="15" customHeight="1">
      <c r="A293" s="69" t="s">
        <v>261</v>
      </c>
      <c r="B293" s="69" t="s">
        <v>549</v>
      </c>
      <c r="C293" s="71">
        <v>10676.64</v>
      </c>
      <c r="D293" s="71">
        <v>1043.69</v>
      </c>
      <c r="E293" s="71">
        <v>67.51</v>
      </c>
      <c r="F293" s="71">
        <v>1417.04</v>
      </c>
      <c r="G293" s="71">
        <v>1319.32</v>
      </c>
    </row>
    <row r="294" spans="1:7" ht="15" customHeight="1">
      <c r="A294" s="69" t="s">
        <v>261</v>
      </c>
      <c r="B294" s="69" t="s">
        <v>550</v>
      </c>
      <c r="C294" s="71">
        <v>10783.61</v>
      </c>
      <c r="D294" s="71">
        <v>1047.51</v>
      </c>
      <c r="E294" s="71">
        <v>72.73</v>
      </c>
      <c r="F294" s="71">
        <v>1523.48</v>
      </c>
      <c r="G294" s="71">
        <v>1565.18</v>
      </c>
    </row>
    <row r="295" spans="1:7" ht="15" customHeight="1">
      <c r="A295" s="69" t="s">
        <v>261</v>
      </c>
      <c r="B295" s="69" t="s">
        <v>551</v>
      </c>
      <c r="C295" s="71">
        <v>11041.92</v>
      </c>
      <c r="D295" s="71">
        <v>1082.47</v>
      </c>
      <c r="E295" s="71">
        <v>74.15</v>
      </c>
      <c r="F295" s="71">
        <v>1545.61</v>
      </c>
      <c r="G295" s="71">
        <v>1403.97</v>
      </c>
    </row>
    <row r="296" spans="1:7" ht="15" customHeight="1">
      <c r="A296" s="69" t="s">
        <v>261</v>
      </c>
      <c r="B296" s="69" t="s">
        <v>552</v>
      </c>
      <c r="C296" s="71">
        <v>11715.39</v>
      </c>
      <c r="D296" s="71">
        <v>1179.23</v>
      </c>
      <c r="E296" s="71">
        <v>88.23</v>
      </c>
      <c r="F296" s="71">
        <v>1761.93</v>
      </c>
      <c r="G296" s="71">
        <v>1953.72</v>
      </c>
    </row>
    <row r="297" spans="1:7" ht="15" customHeight="1">
      <c r="A297" s="69" t="s">
        <v>261</v>
      </c>
      <c r="B297" s="69" t="s">
        <v>553</v>
      </c>
      <c r="C297" s="71">
        <v>11761.79</v>
      </c>
      <c r="D297" s="71">
        <v>1186.31</v>
      </c>
      <c r="E297" s="71">
        <v>103.98</v>
      </c>
      <c r="F297" s="71">
        <v>2043.37</v>
      </c>
      <c r="G297" s="72">
        <v>2398.9</v>
      </c>
    </row>
    <row r="298" spans="1:7" ht="15" customHeight="1">
      <c r="A298" s="69" t="s">
        <v>261</v>
      </c>
      <c r="B298" s="69" t="s">
        <v>554</v>
      </c>
      <c r="C298" s="71">
        <v>11236.37</v>
      </c>
      <c r="D298" s="71">
        <v>1139.94</v>
      </c>
      <c r="E298" s="71">
        <v>93.08</v>
      </c>
      <c r="F298" s="72">
        <v>1873.8</v>
      </c>
      <c r="G298" s="71">
        <v>2045.98</v>
      </c>
    </row>
    <row r="299" spans="1:7" ht="15" customHeight="1">
      <c r="A299" s="69" t="s">
        <v>261</v>
      </c>
      <c r="B299" s="69" t="s">
        <v>555</v>
      </c>
      <c r="C299" s="71">
        <v>11858.87</v>
      </c>
      <c r="D299" s="72">
        <v>1189.6</v>
      </c>
      <c r="E299" s="71">
        <v>101.99</v>
      </c>
      <c r="F299" s="71">
        <v>2035.24</v>
      </c>
      <c r="G299" s="71">
        <v>2672.31</v>
      </c>
    </row>
    <row r="300" spans="1:7" ht="15" customHeight="1">
      <c r="A300" s="69" t="s">
        <v>261</v>
      </c>
      <c r="B300" s="69" t="s">
        <v>556</v>
      </c>
      <c r="C300" s="71">
        <v>11325.78</v>
      </c>
      <c r="D300" s="72">
        <v>1139.3</v>
      </c>
      <c r="E300" s="71">
        <v>91.84</v>
      </c>
      <c r="F300" s="71">
        <v>1899.73</v>
      </c>
      <c r="G300" s="71">
        <v>2117.14</v>
      </c>
    </row>
    <row r="301" spans="1:7" ht="15" customHeight="1">
      <c r="A301" s="69" t="s">
        <v>261</v>
      </c>
      <c r="B301" s="69" t="s">
        <v>557</v>
      </c>
      <c r="C301" s="71">
        <v>11081.79</v>
      </c>
      <c r="D301" s="71">
        <v>1129.55</v>
      </c>
      <c r="E301" s="71">
        <v>90.75</v>
      </c>
      <c r="F301" s="71">
        <v>1850.05</v>
      </c>
      <c r="G301" s="71">
        <v>2036.53</v>
      </c>
    </row>
    <row r="302" spans="1:7" ht="15" customHeight="1">
      <c r="A302" s="69" t="s">
        <v>261</v>
      </c>
      <c r="B302" s="69" t="s">
        <v>558</v>
      </c>
      <c r="C302" s="71">
        <v>10823.57</v>
      </c>
      <c r="D302" s="71">
        <v>1102.11</v>
      </c>
      <c r="E302" s="71">
        <v>84.97</v>
      </c>
      <c r="F302" s="71">
        <v>1741.37</v>
      </c>
      <c r="G302" s="71">
        <v>1692.43</v>
      </c>
    </row>
    <row r="303" spans="1:7" ht="15" customHeight="1">
      <c r="A303" s="69" t="s">
        <v>261</v>
      </c>
      <c r="B303" s="69" t="s">
        <v>559</v>
      </c>
      <c r="C303" s="71">
        <v>10771.42</v>
      </c>
      <c r="D303" s="71">
        <v>1085.43</v>
      </c>
      <c r="E303" s="71">
        <v>82.11</v>
      </c>
      <c r="F303" s="73">
        <v>1694</v>
      </c>
      <c r="G303" s="71">
        <v>1450.89</v>
      </c>
    </row>
    <row r="304" spans="1:7" ht="15" customHeight="1">
      <c r="A304" s="69" t="s">
        <v>261</v>
      </c>
      <c r="B304" s="69" t="s">
        <v>560</v>
      </c>
      <c r="C304" s="71">
        <v>10899.25</v>
      </c>
      <c r="D304" s="71">
        <v>1098.79</v>
      </c>
      <c r="E304" s="71">
        <v>83.72</v>
      </c>
      <c r="F304" s="71">
        <v>1689.57</v>
      </c>
      <c r="G304" s="71">
        <v>1602.68</v>
      </c>
    </row>
    <row r="305" spans="1:7" ht="15" customHeight="1">
      <c r="A305" s="69" t="s">
        <v>261</v>
      </c>
      <c r="B305" s="69" t="s">
        <v>561</v>
      </c>
      <c r="C305" s="71">
        <v>11488.76</v>
      </c>
      <c r="D305" s="71">
        <v>1149.63</v>
      </c>
      <c r="E305" s="71">
        <v>90.33</v>
      </c>
      <c r="F305" s="71">
        <v>1737.39</v>
      </c>
      <c r="G305" s="71">
        <v>1722.44</v>
      </c>
    </row>
    <row r="306" spans="1:7" ht="15" customHeight="1">
      <c r="A306" s="69" t="s">
        <v>261</v>
      </c>
      <c r="B306" s="69" t="s">
        <v>562</v>
      </c>
      <c r="C306" s="71">
        <v>11387.59</v>
      </c>
      <c r="D306" s="71">
        <v>1146.14</v>
      </c>
      <c r="E306" s="71">
        <v>95.69</v>
      </c>
      <c r="F306" s="71">
        <v>1857.29</v>
      </c>
      <c r="G306" s="72">
        <v>2038.9</v>
      </c>
    </row>
    <row r="307" spans="1:7" ht="15" customHeight="1">
      <c r="A307" s="69" t="s">
        <v>261</v>
      </c>
      <c r="B307" s="69" t="s">
        <v>563</v>
      </c>
      <c r="C307" s="72">
        <v>11740.6</v>
      </c>
      <c r="D307" s="71">
        <v>1177.41</v>
      </c>
      <c r="E307" s="71">
        <v>95.49</v>
      </c>
      <c r="F307" s="71">
        <v>1913.81</v>
      </c>
      <c r="G307" s="71">
        <v>1891.55</v>
      </c>
    </row>
    <row r="308" spans="1:7" ht="15" customHeight="1">
      <c r="A308" s="69" t="s">
        <v>261</v>
      </c>
      <c r="B308" s="69" t="s">
        <v>564</v>
      </c>
      <c r="C308" s="71">
        <v>11668.95</v>
      </c>
      <c r="D308" s="71">
        <v>1182.18</v>
      </c>
      <c r="E308" s="71">
        <v>95.68</v>
      </c>
      <c r="F308" s="71">
        <v>1934.63</v>
      </c>
      <c r="G308" s="71">
        <v>1810.48</v>
      </c>
    </row>
    <row r="309" spans="1:7" ht="15" customHeight="1">
      <c r="A309" s="69" t="s">
        <v>261</v>
      </c>
      <c r="B309" s="69" t="s">
        <v>565</v>
      </c>
      <c r="C309" s="72">
        <v>11008.9</v>
      </c>
      <c r="D309" s="71">
        <v>1129.93</v>
      </c>
      <c r="E309" s="71">
        <v>95.58</v>
      </c>
      <c r="F309" s="71">
        <v>1960.26</v>
      </c>
      <c r="G309" s="71">
        <v>1898.07</v>
      </c>
    </row>
    <row r="310" spans="1:7" ht="15" customHeight="1">
      <c r="A310" s="69" t="s">
        <v>261</v>
      </c>
      <c r="B310" s="69" t="s">
        <v>566</v>
      </c>
      <c r="C310" s="71">
        <v>11276.59</v>
      </c>
      <c r="D310" s="71">
        <v>1144.33</v>
      </c>
      <c r="E310" s="71">
        <v>93.24</v>
      </c>
      <c r="F310" s="71">
        <v>1921.79</v>
      </c>
      <c r="G310" s="71">
        <v>1790.51</v>
      </c>
    </row>
    <row r="311" spans="1:7" ht="15" customHeight="1">
      <c r="A311" s="69" t="s">
        <v>261</v>
      </c>
      <c r="B311" s="69" t="s">
        <v>567</v>
      </c>
      <c r="C311" s="71">
        <v>11584.01</v>
      </c>
      <c r="D311" s="72">
        <v>1177.2</v>
      </c>
      <c r="E311" s="71">
        <v>98.67</v>
      </c>
      <c r="F311" s="71">
        <v>1996.86</v>
      </c>
      <c r="G311" s="71">
        <v>1887.28</v>
      </c>
    </row>
    <row r="312" spans="1:7" ht="15" customHeight="1">
      <c r="A312" s="69" t="s">
        <v>261</v>
      </c>
      <c r="B312" s="69" t="s">
        <v>568</v>
      </c>
      <c r="C312" s="72">
        <v>11899.6</v>
      </c>
      <c r="D312" s="71">
        <v>1204.98</v>
      </c>
      <c r="E312" s="71">
        <v>100.95</v>
      </c>
      <c r="F312" s="71">
        <v>2063.19</v>
      </c>
      <c r="G312" s="71">
        <v>1947.19</v>
      </c>
    </row>
    <row r="313" spans="1:7" ht="15" customHeight="1">
      <c r="A313" s="69" t="s">
        <v>261</v>
      </c>
      <c r="B313" s="69" t="s">
        <v>569</v>
      </c>
      <c r="C313" s="72">
        <v>12413.6</v>
      </c>
      <c r="D313" s="71">
        <v>1271.29</v>
      </c>
      <c r="E313" s="71">
        <v>101.19</v>
      </c>
      <c r="F313" s="72">
        <v>2087.1</v>
      </c>
      <c r="G313" s="71">
        <v>1908.51</v>
      </c>
    </row>
    <row r="314" spans="1:7" ht="15" customHeight="1">
      <c r="A314" s="69" t="s">
        <v>261</v>
      </c>
      <c r="B314" s="69" t="s">
        <v>570</v>
      </c>
      <c r="C314" s="72">
        <v>13574.3</v>
      </c>
      <c r="D314" s="71">
        <v>1412.28</v>
      </c>
      <c r="E314" s="71">
        <v>102.32</v>
      </c>
      <c r="F314" s="71">
        <v>2129.62</v>
      </c>
      <c r="G314" s="71">
        <v>1795.34</v>
      </c>
    </row>
    <row r="315" spans="1:7" ht="15" customHeight="1">
      <c r="A315" s="69" t="s">
        <v>261</v>
      </c>
      <c r="B315" s="69" t="s">
        <v>571</v>
      </c>
      <c r="C315" s="72">
        <v>13606.5</v>
      </c>
      <c r="D315" s="71">
        <v>1444.73</v>
      </c>
      <c r="E315" s="71">
        <v>105.52</v>
      </c>
      <c r="F315" s="71">
        <v>2236.88</v>
      </c>
      <c r="G315" s="71">
        <v>1874.22</v>
      </c>
    </row>
    <row r="316" spans="1:7" ht="15" customHeight="1">
      <c r="A316" s="69" t="s">
        <v>261</v>
      </c>
      <c r="B316" s="69" t="s">
        <v>572</v>
      </c>
      <c r="C316" s="71">
        <v>14872.15</v>
      </c>
      <c r="D316" s="71">
        <v>1536.21</v>
      </c>
      <c r="E316" s="71">
        <v>111.61</v>
      </c>
      <c r="F316" s="71">
        <v>2379.42</v>
      </c>
      <c r="G316" s="71">
        <v>2022.89</v>
      </c>
    </row>
    <row r="317" spans="1:7" ht="15" customHeight="1">
      <c r="A317" s="69" t="s">
        <v>261</v>
      </c>
      <c r="B317" s="69" t="s">
        <v>573</v>
      </c>
      <c r="C317" s="71">
        <v>16111.43</v>
      </c>
      <c r="D317" s="71">
        <v>1649.76</v>
      </c>
      <c r="E317" s="71">
        <v>130.21</v>
      </c>
      <c r="F317" s="71">
        <v>2691.42</v>
      </c>
      <c r="G317" s="71">
        <v>2544.05</v>
      </c>
    </row>
    <row r="318" spans="1:7" ht="15" customHeight="1">
      <c r="A318" s="69" t="s">
        <v>261</v>
      </c>
      <c r="B318" s="69" t="s">
        <v>574</v>
      </c>
      <c r="C318" s="71">
        <v>16649.82</v>
      </c>
      <c r="D318" s="71">
        <v>1710.77</v>
      </c>
      <c r="E318" s="71">
        <v>131.74</v>
      </c>
      <c r="F318" s="72">
        <v>2795.2</v>
      </c>
      <c r="G318" s="71">
        <v>2087.27</v>
      </c>
    </row>
    <row r="319" spans="1:7" ht="15" customHeight="1">
      <c r="A319" s="69" t="s">
        <v>261</v>
      </c>
      <c r="B319" s="69" t="s">
        <v>575</v>
      </c>
      <c r="C319" s="71">
        <v>16205.43</v>
      </c>
      <c r="D319" s="71">
        <v>1660.42</v>
      </c>
      <c r="E319" s="71">
        <v>120.58</v>
      </c>
      <c r="F319" s="73">
        <v>2600</v>
      </c>
      <c r="G319" s="72">
        <v>1758.7</v>
      </c>
    </row>
    <row r="320" spans="1:7" ht="15" customHeight="1">
      <c r="A320" s="69" t="s">
        <v>261</v>
      </c>
      <c r="B320" s="69" t="s">
        <v>576</v>
      </c>
      <c r="C320" s="71">
        <v>17059.66</v>
      </c>
      <c r="D320" s="71">
        <v>1728.16</v>
      </c>
      <c r="E320" s="71">
        <v>123.99</v>
      </c>
      <c r="F320" s="71">
        <v>2657.31</v>
      </c>
      <c r="G320" s="71">
        <v>1913.88</v>
      </c>
    </row>
    <row r="321" spans="1:7" ht="15" customHeight="1">
      <c r="A321" s="69" t="s">
        <v>261</v>
      </c>
      <c r="B321" s="69" t="s">
        <v>577</v>
      </c>
      <c r="C321" s="71">
        <v>16906.23</v>
      </c>
      <c r="D321" s="71">
        <v>1716.43</v>
      </c>
      <c r="E321" s="72">
        <v>116.2</v>
      </c>
      <c r="F321" s="71">
        <v>2606.82</v>
      </c>
      <c r="G321" s="71">
        <v>1707.48</v>
      </c>
    </row>
    <row r="322" spans="1:7" ht="15" customHeight="1">
      <c r="A322" s="69" t="s">
        <v>261</v>
      </c>
      <c r="B322" s="69" t="s">
        <v>578</v>
      </c>
      <c r="C322" s="71">
        <v>15467.33</v>
      </c>
      <c r="D322" s="71">
        <v>1579.94</v>
      </c>
      <c r="E322" s="72">
        <v>101.6</v>
      </c>
      <c r="F322" s="71">
        <v>2367.45</v>
      </c>
      <c r="G322" s="72">
        <v>1370.7</v>
      </c>
    </row>
    <row r="323" spans="1:7" ht="15" customHeight="1">
      <c r="A323" s="69" t="s">
        <v>261</v>
      </c>
      <c r="B323" s="69" t="s">
        <v>579</v>
      </c>
      <c r="C323" s="71">
        <v>15505.18</v>
      </c>
      <c r="D323" s="71">
        <v>1586.96</v>
      </c>
      <c r="E323" s="71">
        <v>100.42</v>
      </c>
      <c r="F323" s="73">
        <v>2342</v>
      </c>
      <c r="G323" s="71">
        <v>1471.07</v>
      </c>
    </row>
    <row r="324" spans="1:7" ht="15" customHeight="1">
      <c r="A324" s="69" t="s">
        <v>261</v>
      </c>
      <c r="B324" s="69" t="s">
        <v>580</v>
      </c>
      <c r="C324" s="71">
        <v>15456.81</v>
      </c>
      <c r="D324" s="71">
        <v>1572.01</v>
      </c>
      <c r="E324" s="71">
        <v>90.84</v>
      </c>
      <c r="F324" s="71">
        <v>2196.68</v>
      </c>
      <c r="G324" s="71">
        <v>1182.09</v>
      </c>
    </row>
    <row r="325" spans="1:7" ht="15" customHeight="1">
      <c r="A325" s="69" t="s">
        <v>261</v>
      </c>
      <c r="B325" s="69" t="s">
        <v>581</v>
      </c>
      <c r="C325" s="71">
        <v>16140.76</v>
      </c>
      <c r="D325" s="71">
        <v>1634.46</v>
      </c>
      <c r="E325" s="72">
        <v>93.4</v>
      </c>
      <c r="F325" s="71">
        <v>2264.65</v>
      </c>
      <c r="G325" s="71">
        <v>1301.25</v>
      </c>
    </row>
    <row r="326" spans="1:7" ht="15" customHeight="1">
      <c r="A326" s="69" t="s">
        <v>261</v>
      </c>
      <c r="B326" s="69" t="s">
        <v>582</v>
      </c>
      <c r="C326" s="71">
        <v>16127.58</v>
      </c>
      <c r="D326" s="71">
        <v>1610.73</v>
      </c>
      <c r="E326" s="71">
        <v>89.29</v>
      </c>
      <c r="F326" s="71">
        <v>2197.15</v>
      </c>
      <c r="G326" s="72">
        <v>1214.9</v>
      </c>
    </row>
    <row r="327" spans="1:7" ht="15" customHeight="1">
      <c r="A327" s="69" t="s">
        <v>261</v>
      </c>
      <c r="B327" s="69" t="s">
        <v>583</v>
      </c>
      <c r="C327" s="71">
        <v>16399.39</v>
      </c>
      <c r="D327" s="71">
        <v>1617.42</v>
      </c>
      <c r="E327" s="72">
        <v>88.5</v>
      </c>
      <c r="F327" s="71">
        <v>2155.19</v>
      </c>
      <c r="G327" s="71">
        <v>1195.39</v>
      </c>
    </row>
    <row r="328" spans="1:7" ht="15" customHeight="1">
      <c r="A328" s="69" t="s">
        <v>261</v>
      </c>
      <c r="B328" s="69" t="s">
        <v>584</v>
      </c>
      <c r="C328" s="71">
        <v>16274.33</v>
      </c>
      <c r="D328" s="71">
        <v>1603.03</v>
      </c>
      <c r="E328" s="71">
        <v>84.44</v>
      </c>
      <c r="F328" s="71">
        <v>2074.58</v>
      </c>
      <c r="G328" s="71">
        <v>1152.81</v>
      </c>
    </row>
    <row r="329" spans="1:7" ht="15" customHeight="1">
      <c r="A329" s="69" t="s">
        <v>261</v>
      </c>
      <c r="B329" s="69" t="s">
        <v>585</v>
      </c>
      <c r="C329" s="71">
        <v>17225.83</v>
      </c>
      <c r="D329" s="71">
        <v>1681.07</v>
      </c>
      <c r="E329" s="71">
        <v>86.19</v>
      </c>
      <c r="F329" s="71">
        <v>2125.27</v>
      </c>
      <c r="G329" s="71">
        <v>1110.78</v>
      </c>
    </row>
    <row r="330" spans="1:7" ht="15" customHeight="1">
      <c r="A330" s="69" t="s">
        <v>261</v>
      </c>
      <c r="B330" s="69" t="s">
        <v>586</v>
      </c>
      <c r="C330" s="71">
        <v>17383.42</v>
      </c>
      <c r="D330" s="71">
        <v>1721.96</v>
      </c>
      <c r="E330" s="71">
        <v>91.94</v>
      </c>
      <c r="F330" s="71">
        <v>2207.23</v>
      </c>
      <c r="G330" s="71">
        <v>1181.08</v>
      </c>
    </row>
    <row r="331" spans="1:7" ht="15" customHeight="1">
      <c r="A331" s="69" t="s">
        <v>261</v>
      </c>
      <c r="B331" s="69" t="s">
        <v>587</v>
      </c>
      <c r="C331" s="71">
        <v>17604.12</v>
      </c>
      <c r="D331" s="71">
        <v>1752.74</v>
      </c>
      <c r="E331" s="71">
        <v>89.11</v>
      </c>
      <c r="F331" s="71">
        <v>2178.61</v>
      </c>
      <c r="G331" s="71">
        <v>1113.95</v>
      </c>
    </row>
    <row r="332" spans="1:7" ht="15" customHeight="1">
      <c r="A332" s="69" t="s">
        <v>261</v>
      </c>
      <c r="B332" s="69" t="s">
        <v>588</v>
      </c>
      <c r="C332" s="71">
        <v>17287.65</v>
      </c>
      <c r="D332" s="71">
        <v>1713.61</v>
      </c>
      <c r="E332" s="71">
        <v>85.07</v>
      </c>
      <c r="F332" s="71">
        <v>2123.36</v>
      </c>
      <c r="G332" s="71">
        <v>1038.31</v>
      </c>
    </row>
    <row r="333" spans="1:7" ht="15" customHeight="1">
      <c r="A333" s="69" t="s">
        <v>261</v>
      </c>
      <c r="B333" s="69" t="s">
        <v>589</v>
      </c>
      <c r="C333" s="71">
        <v>17400.41</v>
      </c>
      <c r="D333" s="73">
        <v>1701</v>
      </c>
      <c r="E333" s="71">
        <v>80.95</v>
      </c>
      <c r="F333" s="72">
        <v>2042.2</v>
      </c>
      <c r="G333" s="71">
        <v>924.67</v>
      </c>
    </row>
    <row r="334" spans="1:7" ht="15" customHeight="1">
      <c r="A334" s="69" t="s">
        <v>261</v>
      </c>
      <c r="B334" s="69" t="s">
        <v>590</v>
      </c>
      <c r="C334" s="71">
        <v>17875.75</v>
      </c>
      <c r="D334" s="71">
        <v>1755.68</v>
      </c>
      <c r="E334" s="71">
        <v>80.78</v>
      </c>
      <c r="F334" s="71">
        <v>2056.41</v>
      </c>
      <c r="G334" s="71">
        <v>873.52</v>
      </c>
    </row>
    <row r="335" spans="1:7" ht="15" customHeight="1">
      <c r="A335" s="69" t="s">
        <v>261</v>
      </c>
      <c r="B335" s="69" t="s">
        <v>591</v>
      </c>
      <c r="C335" s="71">
        <v>18138.36</v>
      </c>
      <c r="D335" s="71">
        <v>1774.88</v>
      </c>
      <c r="E335" s="72">
        <v>82.1</v>
      </c>
      <c r="F335" s="71">
        <v>2112.65</v>
      </c>
      <c r="G335" s="71">
        <v>915.38</v>
      </c>
    </row>
    <row r="336" spans="1:7" ht="15" customHeight="1">
      <c r="A336" s="69" t="s">
        <v>261</v>
      </c>
      <c r="B336" s="69" t="s">
        <v>592</v>
      </c>
      <c r="C336" s="71">
        <v>17248.89</v>
      </c>
      <c r="D336" s="71">
        <v>1706.18</v>
      </c>
      <c r="E336" s="71">
        <v>77.12</v>
      </c>
      <c r="F336" s="71">
        <v>2056.37</v>
      </c>
      <c r="G336" s="72">
        <v>864.7</v>
      </c>
    </row>
    <row r="337" spans="1:7" ht="15" customHeight="1">
      <c r="A337" s="69" t="s">
        <v>261</v>
      </c>
      <c r="B337" s="69" t="s">
        <v>593</v>
      </c>
      <c r="C337" s="71">
        <v>16569.09</v>
      </c>
      <c r="D337" s="71">
        <v>1608.25</v>
      </c>
      <c r="E337" s="72">
        <v>74.3</v>
      </c>
      <c r="F337" s="71">
        <v>1907.96</v>
      </c>
      <c r="G337" s="71">
        <v>729.66</v>
      </c>
    </row>
    <row r="338" spans="1:7" ht="15" customHeight="1">
      <c r="A338" s="69" t="s">
        <v>261</v>
      </c>
      <c r="B338" s="69" t="s">
        <v>594</v>
      </c>
      <c r="C338" s="71">
        <v>16785.69</v>
      </c>
      <c r="D338" s="71">
        <v>1616.62</v>
      </c>
      <c r="E338" s="71">
        <v>73.67</v>
      </c>
      <c r="F338" s="71">
        <v>1861.32</v>
      </c>
      <c r="G338" s="71">
        <v>732.72</v>
      </c>
    </row>
    <row r="339" spans="1:7" ht="15" customHeight="1">
      <c r="A339" s="69" t="s">
        <v>261</v>
      </c>
      <c r="B339" s="69" t="s">
        <v>595</v>
      </c>
      <c r="C339" s="71">
        <v>16737.63</v>
      </c>
      <c r="D339" s="71">
        <v>1620.07</v>
      </c>
      <c r="E339" s="71">
        <v>78.98</v>
      </c>
      <c r="F339" s="71">
        <v>1864.71</v>
      </c>
      <c r="G339" s="71">
        <v>944.06</v>
      </c>
    </row>
    <row r="340" spans="1:7" ht="15" customHeight="1">
      <c r="A340" s="69" t="s">
        <v>261</v>
      </c>
      <c r="B340" s="69" t="s">
        <v>596</v>
      </c>
      <c r="C340" s="71">
        <v>15680.67</v>
      </c>
      <c r="D340" s="71">
        <v>1531.88</v>
      </c>
      <c r="E340" s="71">
        <v>75.03</v>
      </c>
      <c r="F340" s="71">
        <v>1754.41</v>
      </c>
      <c r="G340" s="71">
        <v>886.87</v>
      </c>
    </row>
    <row r="341" spans="1:7" ht="15" customHeight="1">
      <c r="A341" s="69" t="s">
        <v>261</v>
      </c>
      <c r="B341" s="69" t="s">
        <v>597</v>
      </c>
      <c r="C341" s="71">
        <v>15307.78</v>
      </c>
      <c r="D341" s="71">
        <v>1475.68</v>
      </c>
      <c r="E341" s="71">
        <v>72.17</v>
      </c>
      <c r="F341" s="71">
        <v>1730.66</v>
      </c>
      <c r="G341" s="71">
        <v>783.18</v>
      </c>
    </row>
    <row r="342" spans="1:7" ht="15" customHeight="1">
      <c r="A342" s="69" t="s">
        <v>261</v>
      </c>
      <c r="B342" s="69" t="s">
        <v>598</v>
      </c>
      <c r="C342" s="71">
        <v>13592.47</v>
      </c>
      <c r="D342" s="71">
        <v>1346.31</v>
      </c>
      <c r="E342" s="71">
        <v>62.61</v>
      </c>
      <c r="F342" s="71">
        <v>1555.08</v>
      </c>
      <c r="G342" s="71">
        <v>653.18</v>
      </c>
    </row>
    <row r="343" spans="1:7" ht="15" customHeight="1">
      <c r="A343" s="69" t="s">
        <v>261</v>
      </c>
      <c r="B343" s="69" t="s">
        <v>599</v>
      </c>
      <c r="C343" s="71">
        <v>13603.02</v>
      </c>
      <c r="D343" s="71">
        <v>1324.28</v>
      </c>
      <c r="E343" s="71">
        <v>65.02</v>
      </c>
      <c r="F343" s="71">
        <v>1553.27</v>
      </c>
      <c r="G343" s="71">
        <v>695.33</v>
      </c>
    </row>
    <row r="344" spans="1:7" ht="15" customHeight="1">
      <c r="A344" s="69" t="s">
        <v>261</v>
      </c>
      <c r="B344" s="69" t="s">
        <v>600</v>
      </c>
      <c r="C344" s="71">
        <v>12525.54</v>
      </c>
      <c r="D344" s="71">
        <v>1212.96</v>
      </c>
      <c r="E344" s="71">
        <v>64.52</v>
      </c>
      <c r="F344" s="71">
        <v>1454.46</v>
      </c>
      <c r="G344" s="72">
        <v>620.9</v>
      </c>
    </row>
    <row r="345" spans="1:7" ht="15" customHeight="1">
      <c r="A345" s="69" t="s">
        <v>261</v>
      </c>
      <c r="B345" s="69" t="s">
        <v>601</v>
      </c>
      <c r="C345" s="71">
        <v>13849.99</v>
      </c>
      <c r="D345" s="71">
        <v>1358.65</v>
      </c>
      <c r="E345" s="71">
        <v>64.08</v>
      </c>
      <c r="F345" s="72">
        <v>1472.8</v>
      </c>
      <c r="G345" s="71">
        <v>610.94</v>
      </c>
    </row>
    <row r="346" spans="1:7" ht="15" customHeight="1">
      <c r="A346" s="69" t="s">
        <v>261</v>
      </c>
      <c r="B346" s="69" t="s">
        <v>602</v>
      </c>
      <c r="C346" s="71">
        <v>14338.54</v>
      </c>
      <c r="D346" s="71">
        <v>1408.14</v>
      </c>
      <c r="E346" s="71">
        <v>64.68</v>
      </c>
      <c r="F346" s="72">
        <v>1527.7</v>
      </c>
      <c r="G346" s="71">
        <v>652.35</v>
      </c>
    </row>
    <row r="347" spans="1:7" ht="15" customHeight="1">
      <c r="A347" s="69" t="s">
        <v>261</v>
      </c>
      <c r="B347" s="69" t="s">
        <v>603</v>
      </c>
      <c r="C347" s="71">
        <v>13481.38</v>
      </c>
      <c r="D347" s="72">
        <v>1320.1</v>
      </c>
      <c r="E347" s="71">
        <v>60.92</v>
      </c>
      <c r="F347" s="71">
        <v>1495.48</v>
      </c>
      <c r="G347" s="71">
        <v>540.35</v>
      </c>
    </row>
    <row r="348" spans="1:7" ht="15" customHeight="1">
      <c r="A348" s="69" t="s">
        <v>261</v>
      </c>
      <c r="B348" s="69" t="s">
        <v>604</v>
      </c>
      <c r="C348" s="71">
        <v>13376.81</v>
      </c>
      <c r="D348" s="71">
        <v>1303.62</v>
      </c>
      <c r="E348" s="71">
        <v>59.75</v>
      </c>
      <c r="F348" s="71">
        <v>1451.07</v>
      </c>
      <c r="G348" s="71">
        <v>510.06</v>
      </c>
    </row>
    <row r="349" spans="1:7" ht="15" customHeight="1">
      <c r="A349" s="69" t="s">
        <v>261</v>
      </c>
      <c r="B349" s="69" t="s">
        <v>605</v>
      </c>
      <c r="C349" s="71">
        <v>13072.87</v>
      </c>
      <c r="D349" s="71">
        <v>1254.71</v>
      </c>
      <c r="E349" s="71">
        <v>58.04</v>
      </c>
      <c r="F349" s="73">
        <v>1371</v>
      </c>
      <c r="G349" s="71">
        <v>464.79</v>
      </c>
    </row>
    <row r="350" spans="1:7" ht="15" customHeight="1">
      <c r="A350" s="69" t="s">
        <v>261</v>
      </c>
      <c r="B350" s="69" t="s">
        <v>606</v>
      </c>
      <c r="C350" s="71">
        <v>11259.86</v>
      </c>
      <c r="D350" s="71">
        <v>1087.41</v>
      </c>
      <c r="E350" s="71">
        <v>52.37</v>
      </c>
      <c r="F350" s="71">
        <v>1279.99</v>
      </c>
      <c r="G350" s="71">
        <v>402.71</v>
      </c>
    </row>
    <row r="351" spans="1:7" ht="15" customHeight="1">
      <c r="A351" s="69" t="s">
        <v>261</v>
      </c>
      <c r="B351" s="69" t="s">
        <v>607</v>
      </c>
      <c r="C351" s="71">
        <v>8576.98</v>
      </c>
      <c r="D351" s="71">
        <v>867.12</v>
      </c>
      <c r="E351" s="71">
        <v>43.89</v>
      </c>
      <c r="F351" s="71">
        <v>1077.76</v>
      </c>
      <c r="G351" s="71">
        <v>299.24</v>
      </c>
    </row>
    <row r="352" spans="1:7" ht="15" customHeight="1">
      <c r="A352" s="69" t="s">
        <v>261</v>
      </c>
      <c r="B352" s="69" t="s">
        <v>608</v>
      </c>
      <c r="C352" s="71">
        <v>8512.27</v>
      </c>
      <c r="D352" s="71">
        <v>834.82</v>
      </c>
      <c r="E352" s="71">
        <v>44.55</v>
      </c>
      <c r="F352" s="71">
        <v>1086.78</v>
      </c>
      <c r="G352" s="71">
        <v>313.76</v>
      </c>
    </row>
    <row r="353" spans="1:7" ht="15" customHeight="1">
      <c r="A353" s="69" t="s">
        <v>261</v>
      </c>
      <c r="B353" s="69" t="s">
        <v>609</v>
      </c>
      <c r="C353" s="71">
        <v>8859.56</v>
      </c>
      <c r="D353" s="71">
        <v>859.24</v>
      </c>
      <c r="E353" s="72">
        <v>48.2</v>
      </c>
      <c r="F353" s="72">
        <v>1092.1</v>
      </c>
      <c r="G353" s="71">
        <v>323.47</v>
      </c>
    </row>
    <row r="354" spans="1:7" ht="15" customHeight="1">
      <c r="A354" s="69" t="s">
        <v>261</v>
      </c>
      <c r="B354" s="69" t="s">
        <v>610</v>
      </c>
      <c r="C354" s="71">
        <v>7994.05</v>
      </c>
      <c r="D354" s="71">
        <v>794.03</v>
      </c>
      <c r="E354" s="71">
        <v>43.95</v>
      </c>
      <c r="F354" s="71">
        <v>1071.28</v>
      </c>
      <c r="G354" s="71">
        <v>339.69</v>
      </c>
    </row>
    <row r="355" spans="1:7" ht="15" customHeight="1">
      <c r="A355" s="69" t="s">
        <v>261</v>
      </c>
      <c r="B355" s="69" t="s">
        <v>611</v>
      </c>
      <c r="C355" s="71">
        <v>7568.42</v>
      </c>
      <c r="D355" s="71">
        <v>756.71</v>
      </c>
      <c r="E355" s="71">
        <v>41.72</v>
      </c>
      <c r="F355" s="71">
        <v>1014.21</v>
      </c>
      <c r="G355" s="71">
        <v>297.21</v>
      </c>
    </row>
    <row r="356" spans="1:7" ht="15" customHeight="1">
      <c r="A356" s="69" t="s">
        <v>261</v>
      </c>
      <c r="B356" s="69" t="s">
        <v>612</v>
      </c>
      <c r="C356" s="71">
        <v>8109.53</v>
      </c>
      <c r="D356" s="71">
        <v>773.66</v>
      </c>
      <c r="E356" s="71">
        <v>41.04</v>
      </c>
      <c r="F356" s="71">
        <v>1017.65</v>
      </c>
      <c r="G356" s="71">
        <v>306.45</v>
      </c>
    </row>
    <row r="357" spans="1:7" ht="15" customHeight="1">
      <c r="A357" s="69" t="s">
        <v>261</v>
      </c>
      <c r="B357" s="69" t="s">
        <v>613</v>
      </c>
      <c r="C357" s="71">
        <v>8828.26</v>
      </c>
      <c r="D357" s="71">
        <v>837.79</v>
      </c>
      <c r="E357" s="71">
        <v>40.86</v>
      </c>
      <c r="F357" s="71">
        <v>1040.59</v>
      </c>
      <c r="G357" s="71">
        <v>344.55</v>
      </c>
    </row>
    <row r="358" spans="1:7" ht="15" customHeight="1">
      <c r="A358" s="69" t="s">
        <v>261</v>
      </c>
      <c r="B358" s="69" t="s">
        <v>614</v>
      </c>
      <c r="C358" s="72">
        <v>9522.5</v>
      </c>
      <c r="D358" s="71">
        <v>897.91</v>
      </c>
      <c r="E358" s="71">
        <v>43.79</v>
      </c>
      <c r="F358" s="71">
        <v>1101.75</v>
      </c>
      <c r="G358" s="71">
        <v>394.05</v>
      </c>
    </row>
    <row r="359" spans="1:7" ht="15" customHeight="1">
      <c r="A359" s="69" t="s">
        <v>261</v>
      </c>
      <c r="B359" s="69" t="s">
        <v>615</v>
      </c>
      <c r="C359" s="71">
        <v>9958.44</v>
      </c>
      <c r="D359" s="71">
        <v>929.76</v>
      </c>
      <c r="E359" s="71">
        <v>48.54</v>
      </c>
      <c r="F359" s="71">
        <v>1200.02</v>
      </c>
      <c r="G359" s="71">
        <v>442.05</v>
      </c>
    </row>
    <row r="360" spans="1:7" ht="15" customHeight="1">
      <c r="A360" s="69" t="s">
        <v>261</v>
      </c>
      <c r="B360" s="69" t="s">
        <v>616</v>
      </c>
      <c r="C360" s="71">
        <v>10356.83</v>
      </c>
      <c r="D360" s="71">
        <v>950.26</v>
      </c>
      <c r="E360" s="71">
        <v>49.44</v>
      </c>
      <c r="F360" s="71">
        <v>1211.97</v>
      </c>
      <c r="G360" s="71">
        <v>463.39</v>
      </c>
    </row>
    <row r="361" spans="1:7" ht="15" customHeight="1">
      <c r="A361" s="69" t="s">
        <v>261</v>
      </c>
      <c r="B361" s="69" t="s">
        <v>617</v>
      </c>
      <c r="C361" s="71">
        <v>10492.53</v>
      </c>
      <c r="D361" s="71">
        <v>965.73</v>
      </c>
      <c r="E361" s="71">
        <v>50.49</v>
      </c>
      <c r="F361" s="71">
        <v>1254.44</v>
      </c>
      <c r="G361" s="71">
        <v>448.52</v>
      </c>
    </row>
    <row r="362" spans="1:7" ht="15" customHeight="1">
      <c r="A362" s="69" t="s">
        <v>261</v>
      </c>
      <c r="B362" s="69" t="s">
        <v>618</v>
      </c>
      <c r="C362" s="71">
        <v>10133.23</v>
      </c>
      <c r="D362" s="71">
        <v>909.84</v>
      </c>
      <c r="E362" s="71">
        <v>49.72</v>
      </c>
      <c r="F362" s="71">
        <v>1232.34</v>
      </c>
      <c r="G362" s="71">
        <v>451.62</v>
      </c>
    </row>
    <row r="363" spans="1:7" ht="15" customHeight="1">
      <c r="A363" s="69" t="s">
        <v>261</v>
      </c>
      <c r="B363" s="69" t="s">
        <v>619</v>
      </c>
      <c r="C363" s="71">
        <v>10034.74</v>
      </c>
      <c r="D363" s="71">
        <v>894.67</v>
      </c>
      <c r="E363" s="71">
        <v>48.59</v>
      </c>
      <c r="F363" s="71">
        <v>1216.94</v>
      </c>
      <c r="G363" s="71">
        <v>438.07</v>
      </c>
    </row>
    <row r="364" spans="1:7" ht="15" customHeight="1">
      <c r="A364" s="69" t="s">
        <v>261</v>
      </c>
      <c r="B364" s="69" t="s">
        <v>620</v>
      </c>
      <c r="C364" s="71">
        <v>9345.55</v>
      </c>
      <c r="D364" s="71">
        <v>839.94</v>
      </c>
      <c r="E364" s="71">
        <v>45.73</v>
      </c>
      <c r="F364" s="71">
        <v>1123.45</v>
      </c>
      <c r="G364" s="71">
        <v>387.19</v>
      </c>
    </row>
    <row r="365" spans="1:7" ht="15" customHeight="1">
      <c r="A365" s="69" t="s">
        <v>261</v>
      </c>
      <c r="B365" s="69" t="s">
        <v>621</v>
      </c>
      <c r="C365" s="71">
        <v>10546.44</v>
      </c>
      <c r="D365" s="71">
        <v>907.59</v>
      </c>
      <c r="E365" s="71">
        <v>48.36</v>
      </c>
      <c r="F365" s="71">
        <v>1176.87</v>
      </c>
      <c r="G365" s="71">
        <v>416.22</v>
      </c>
    </row>
    <row r="366" spans="1:7" ht="15" customHeight="1">
      <c r="A366" s="69" t="s">
        <v>261</v>
      </c>
      <c r="B366" s="69" t="s">
        <v>622</v>
      </c>
      <c r="C366" s="71">
        <v>10198.04</v>
      </c>
      <c r="D366" s="71">
        <v>901.12</v>
      </c>
      <c r="E366" s="71">
        <v>51.52</v>
      </c>
      <c r="F366" s="71">
        <v>1210.82</v>
      </c>
      <c r="G366" s="71">
        <v>412.66</v>
      </c>
    </row>
    <row r="367" spans="1:7" ht="15" customHeight="1">
      <c r="A367" s="69" t="s">
        <v>261</v>
      </c>
      <c r="B367" s="69" t="s">
        <v>623</v>
      </c>
      <c r="C367" s="71">
        <v>10126.03</v>
      </c>
      <c r="D367" s="72">
        <v>894.1</v>
      </c>
      <c r="E367" s="71">
        <v>50.47</v>
      </c>
      <c r="F367" s="71">
        <v>1211.05</v>
      </c>
      <c r="G367" s="71">
        <v>409.19</v>
      </c>
    </row>
    <row r="368" spans="1:7" ht="15" customHeight="1">
      <c r="A368" s="69" t="s">
        <v>261</v>
      </c>
      <c r="B368" s="69" t="s">
        <v>624</v>
      </c>
      <c r="C368" s="71">
        <v>11089.94</v>
      </c>
      <c r="D368" s="71">
        <v>978.81</v>
      </c>
      <c r="E368" s="72">
        <v>53.2</v>
      </c>
      <c r="F368" s="71">
        <v>1275.26</v>
      </c>
      <c r="G368" s="72">
        <v>450.5</v>
      </c>
    </row>
    <row r="369" spans="1:7" ht="15" customHeight="1">
      <c r="A369" s="69" t="s">
        <v>261</v>
      </c>
      <c r="B369" s="69" t="s">
        <v>625</v>
      </c>
      <c r="C369" s="72">
        <v>11057.4</v>
      </c>
      <c r="D369" s="71">
        <v>987.04</v>
      </c>
      <c r="E369" s="71">
        <v>56.15</v>
      </c>
      <c r="F369" s="71">
        <v>1347.64</v>
      </c>
      <c r="G369" s="71">
        <v>504.75</v>
      </c>
    </row>
    <row r="370" spans="1:7" ht="15" customHeight="1">
      <c r="A370" s="69" t="s">
        <v>261</v>
      </c>
      <c r="B370" s="69" t="s">
        <v>626</v>
      </c>
      <c r="C370" s="72">
        <v>9768.7</v>
      </c>
      <c r="D370" s="71">
        <v>880.46</v>
      </c>
      <c r="E370" s="71">
        <v>50.68</v>
      </c>
      <c r="F370" s="71">
        <v>1262.96</v>
      </c>
      <c r="G370" s="71">
        <v>413.25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5"/>
  <sheetViews>
    <sheetView workbookViewId="0" topLeftCell="A154">
      <selection activeCell="H19" sqref="H19"/>
    </sheetView>
  </sheetViews>
  <sheetFormatPr defaultColWidth="9.00390625" defaultRowHeight="13.5"/>
  <cols>
    <col min="1" max="1" width="11.625" style="0" customWidth="1"/>
  </cols>
  <sheetData>
    <row r="1" spans="1:4" ht="13.5">
      <c r="A1" t="s">
        <v>627</v>
      </c>
      <c r="B1" t="s">
        <v>628</v>
      </c>
      <c r="C1" t="s">
        <v>629</v>
      </c>
      <c r="D1" t="s">
        <v>630</v>
      </c>
    </row>
    <row r="2" spans="1:4" ht="13.5">
      <c r="A2" s="74">
        <v>29251</v>
      </c>
      <c r="B2">
        <v>875.85</v>
      </c>
      <c r="C2">
        <v>114.16</v>
      </c>
      <c r="D2">
        <v>161.75</v>
      </c>
    </row>
    <row r="3" spans="1:4" ht="13.5">
      <c r="A3" s="74">
        <v>29280</v>
      </c>
      <c r="B3">
        <v>863.14</v>
      </c>
      <c r="C3">
        <v>113.66</v>
      </c>
      <c r="D3">
        <v>158.03</v>
      </c>
    </row>
    <row r="4" spans="1:4" ht="13.5">
      <c r="A4" s="74">
        <v>29311</v>
      </c>
      <c r="B4">
        <v>785.75</v>
      </c>
      <c r="C4">
        <v>102.09</v>
      </c>
      <c r="D4">
        <v>131</v>
      </c>
    </row>
    <row r="5" spans="1:4" ht="13.5">
      <c r="A5" s="74">
        <v>29341</v>
      </c>
      <c r="B5">
        <v>817.06</v>
      </c>
      <c r="C5">
        <v>106.29</v>
      </c>
      <c r="D5">
        <v>139.99</v>
      </c>
    </row>
    <row r="6" spans="1:4" ht="13.5">
      <c r="A6" s="74">
        <v>29371</v>
      </c>
      <c r="B6">
        <v>850.85</v>
      </c>
      <c r="C6">
        <v>111.24</v>
      </c>
      <c r="D6">
        <v>150.45</v>
      </c>
    </row>
    <row r="7" spans="1:4" ht="13.5">
      <c r="A7" s="74">
        <v>29402</v>
      </c>
      <c r="B7">
        <v>867.92</v>
      </c>
      <c r="C7">
        <v>114.24</v>
      </c>
      <c r="D7">
        <v>157.78</v>
      </c>
    </row>
    <row r="8" spans="1:4" ht="13.5">
      <c r="A8" s="74">
        <v>29433</v>
      </c>
      <c r="B8">
        <v>935.32</v>
      </c>
      <c r="C8">
        <v>121.67</v>
      </c>
      <c r="D8">
        <v>171.81</v>
      </c>
    </row>
    <row r="9" spans="1:4" ht="13.5">
      <c r="A9" s="74">
        <v>29462</v>
      </c>
      <c r="B9">
        <v>932.59</v>
      </c>
      <c r="C9">
        <v>122.38</v>
      </c>
      <c r="D9">
        <v>181.52</v>
      </c>
    </row>
    <row r="10" spans="1:4" ht="13.5">
      <c r="A10" s="74">
        <v>29494</v>
      </c>
      <c r="B10">
        <v>932.42</v>
      </c>
      <c r="C10">
        <v>125.46</v>
      </c>
      <c r="D10">
        <v>187.76</v>
      </c>
    </row>
    <row r="11" spans="1:4" ht="13.5">
      <c r="A11" s="74">
        <v>29525</v>
      </c>
      <c r="B11">
        <v>924.49</v>
      </c>
      <c r="C11">
        <v>127.47</v>
      </c>
      <c r="D11">
        <v>192.78</v>
      </c>
    </row>
    <row r="12" spans="1:4" ht="13.5">
      <c r="A12" s="74">
        <v>29553</v>
      </c>
      <c r="B12">
        <v>993.34</v>
      </c>
      <c r="C12">
        <v>140.52</v>
      </c>
      <c r="D12">
        <v>208.15</v>
      </c>
    </row>
    <row r="13" spans="1:4" ht="13.5">
      <c r="A13" s="74">
        <v>29586</v>
      </c>
      <c r="B13">
        <v>963.99</v>
      </c>
      <c r="C13">
        <v>135.76</v>
      </c>
      <c r="D13">
        <v>202.34</v>
      </c>
    </row>
    <row r="14" spans="1:4" ht="13.5">
      <c r="A14" s="74">
        <v>29616</v>
      </c>
      <c r="B14">
        <v>947.27</v>
      </c>
      <c r="C14">
        <v>129.55</v>
      </c>
      <c r="D14">
        <v>197.81</v>
      </c>
    </row>
    <row r="15" spans="1:4" ht="13.5">
      <c r="A15" s="74">
        <v>29644</v>
      </c>
      <c r="B15">
        <v>974.58</v>
      </c>
      <c r="C15">
        <v>131.27</v>
      </c>
      <c r="D15">
        <v>198.01</v>
      </c>
    </row>
    <row r="16" spans="1:4" ht="13.5">
      <c r="A16" s="74">
        <v>29676</v>
      </c>
      <c r="B16">
        <v>1003.87</v>
      </c>
      <c r="C16">
        <v>136</v>
      </c>
      <c r="D16">
        <v>210.18</v>
      </c>
    </row>
    <row r="17" spans="1:4" ht="13.5">
      <c r="A17" s="74">
        <v>29706</v>
      </c>
      <c r="B17">
        <v>997.75</v>
      </c>
      <c r="C17">
        <v>132.81</v>
      </c>
      <c r="D17">
        <v>216.74</v>
      </c>
    </row>
    <row r="18" spans="1:4" ht="13.5">
      <c r="A18" s="74">
        <v>29735</v>
      </c>
      <c r="B18">
        <v>991.75</v>
      </c>
      <c r="C18">
        <v>132.59</v>
      </c>
      <c r="D18">
        <v>223.47</v>
      </c>
    </row>
    <row r="19" spans="1:4" ht="13.5">
      <c r="A19" s="74">
        <v>29767</v>
      </c>
      <c r="B19">
        <v>976.88</v>
      </c>
      <c r="C19">
        <v>131.21</v>
      </c>
      <c r="D19">
        <v>215.75</v>
      </c>
    </row>
    <row r="20" spans="1:4" ht="13.5">
      <c r="A20" s="74">
        <v>29798</v>
      </c>
      <c r="B20">
        <v>952.34</v>
      </c>
      <c r="C20">
        <v>130.92</v>
      </c>
      <c r="D20">
        <v>211.63</v>
      </c>
    </row>
    <row r="21" spans="1:4" ht="13.5">
      <c r="A21" s="74">
        <v>29829</v>
      </c>
      <c r="B21">
        <v>881.47</v>
      </c>
      <c r="C21">
        <v>122.79</v>
      </c>
      <c r="D21">
        <v>195.75</v>
      </c>
    </row>
    <row r="22" spans="1:4" ht="13.5">
      <c r="A22" s="74">
        <v>29859</v>
      </c>
      <c r="B22">
        <v>849.98</v>
      </c>
      <c r="C22">
        <v>116.18</v>
      </c>
      <c r="D22">
        <v>180.03</v>
      </c>
    </row>
    <row r="23" spans="1:4" ht="13.5">
      <c r="A23" s="74">
        <v>29889</v>
      </c>
      <c r="B23">
        <v>852.55</v>
      </c>
      <c r="C23">
        <v>121.89</v>
      </c>
      <c r="D23">
        <v>195.24</v>
      </c>
    </row>
    <row r="24" spans="1:4" ht="13.5">
      <c r="A24" s="74">
        <v>29920</v>
      </c>
      <c r="B24">
        <v>888.98</v>
      </c>
      <c r="C24">
        <v>126.35</v>
      </c>
      <c r="D24">
        <v>201.37</v>
      </c>
    </row>
    <row r="25" spans="1:4" ht="13.5">
      <c r="A25" s="74">
        <v>29951</v>
      </c>
      <c r="B25">
        <v>875</v>
      </c>
      <c r="C25">
        <v>122.55</v>
      </c>
      <c r="D25">
        <v>195.84</v>
      </c>
    </row>
    <row r="26" spans="1:4" ht="13.5">
      <c r="A26" s="74">
        <v>29980</v>
      </c>
      <c r="B26">
        <v>871.1</v>
      </c>
      <c r="C26">
        <v>120.4</v>
      </c>
      <c r="D26">
        <v>188.39</v>
      </c>
    </row>
    <row r="27" spans="1:4" ht="13.5">
      <c r="A27" s="74">
        <v>30008</v>
      </c>
      <c r="B27">
        <v>824.39</v>
      </c>
      <c r="C27">
        <v>113.11</v>
      </c>
      <c r="D27">
        <v>179.43</v>
      </c>
    </row>
    <row r="28" spans="1:4" ht="13.5">
      <c r="A28" s="74">
        <v>30041</v>
      </c>
      <c r="B28">
        <v>822.77</v>
      </c>
      <c r="C28">
        <v>111.96</v>
      </c>
      <c r="D28">
        <v>175.65</v>
      </c>
    </row>
    <row r="29" spans="1:4" ht="13.5">
      <c r="A29" s="74">
        <v>30071</v>
      </c>
      <c r="B29">
        <v>848.36</v>
      </c>
      <c r="C29">
        <v>116.44</v>
      </c>
      <c r="D29">
        <v>184.7</v>
      </c>
    </row>
    <row r="30" spans="1:4" ht="13.5">
      <c r="A30" s="74">
        <v>30099</v>
      </c>
      <c r="B30">
        <v>819.54</v>
      </c>
      <c r="C30">
        <v>111.88</v>
      </c>
      <c r="D30">
        <v>178.54</v>
      </c>
    </row>
    <row r="31" spans="1:4" ht="13.5">
      <c r="A31" s="74">
        <v>30132</v>
      </c>
      <c r="B31">
        <v>811.93</v>
      </c>
      <c r="C31">
        <v>109.61</v>
      </c>
      <c r="D31">
        <v>171.3</v>
      </c>
    </row>
    <row r="32" spans="1:4" ht="13.5">
      <c r="A32" s="74">
        <v>30162</v>
      </c>
      <c r="B32">
        <v>808.6</v>
      </c>
      <c r="C32">
        <v>107.09</v>
      </c>
      <c r="D32">
        <v>167.35</v>
      </c>
    </row>
    <row r="33" spans="1:4" ht="13.5">
      <c r="A33" s="74">
        <v>30194</v>
      </c>
      <c r="B33">
        <v>901.31</v>
      </c>
      <c r="C33">
        <v>119.51</v>
      </c>
      <c r="D33">
        <v>177.71</v>
      </c>
    </row>
    <row r="34" spans="1:4" ht="13.5">
      <c r="A34" s="74">
        <v>30224</v>
      </c>
      <c r="B34">
        <v>896.25</v>
      </c>
      <c r="C34">
        <v>120.42</v>
      </c>
      <c r="D34">
        <v>187.65</v>
      </c>
    </row>
    <row r="35" spans="1:4" ht="13.5">
      <c r="A35" s="74">
        <v>30253</v>
      </c>
      <c r="B35">
        <v>991.72</v>
      </c>
      <c r="C35">
        <v>133.72</v>
      </c>
      <c r="D35">
        <v>212.63</v>
      </c>
    </row>
    <row r="36" spans="1:4" ht="13.5">
      <c r="A36" s="74">
        <v>30285</v>
      </c>
      <c r="B36">
        <v>1039.28</v>
      </c>
      <c r="C36">
        <v>138.53</v>
      </c>
      <c r="D36">
        <v>232.31</v>
      </c>
    </row>
    <row r="37" spans="1:4" ht="13.5">
      <c r="A37" s="74">
        <v>30316</v>
      </c>
      <c r="B37">
        <v>1046.54</v>
      </c>
      <c r="C37">
        <v>140.64</v>
      </c>
      <c r="D37">
        <v>232.41</v>
      </c>
    </row>
    <row r="38" spans="1:4" ht="13.5">
      <c r="A38" s="74">
        <v>30347</v>
      </c>
      <c r="B38">
        <v>1075.7</v>
      </c>
      <c r="C38">
        <v>145.3</v>
      </c>
      <c r="D38">
        <v>248.35</v>
      </c>
    </row>
    <row r="39" spans="1:4" ht="13.5">
      <c r="A39" s="74">
        <v>30375</v>
      </c>
      <c r="B39">
        <v>1112.16</v>
      </c>
      <c r="C39">
        <v>148.06</v>
      </c>
      <c r="D39">
        <v>260.67</v>
      </c>
    </row>
    <row r="40" spans="1:4" ht="13.5">
      <c r="A40" s="74">
        <v>30406</v>
      </c>
      <c r="B40">
        <v>1130.03</v>
      </c>
      <c r="C40">
        <v>152.96</v>
      </c>
      <c r="D40">
        <v>270.8</v>
      </c>
    </row>
    <row r="41" spans="1:4" ht="13.5">
      <c r="A41" s="74">
        <v>30435</v>
      </c>
      <c r="B41">
        <v>1226.2</v>
      </c>
      <c r="C41">
        <v>164.43</v>
      </c>
      <c r="D41">
        <v>293.06</v>
      </c>
    </row>
    <row r="42" spans="1:4" ht="13.5">
      <c r="A42" s="74">
        <v>30467</v>
      </c>
      <c r="B42">
        <v>1199.98</v>
      </c>
      <c r="C42">
        <v>162.39</v>
      </c>
      <c r="D42">
        <v>308.73</v>
      </c>
    </row>
    <row r="43" spans="1:4" ht="13.5">
      <c r="A43" s="74">
        <v>30497</v>
      </c>
      <c r="B43">
        <v>1221.96</v>
      </c>
      <c r="C43">
        <v>167.64</v>
      </c>
      <c r="D43">
        <v>318.7</v>
      </c>
    </row>
    <row r="44" spans="1:4" ht="13.5">
      <c r="A44" s="74">
        <v>30526</v>
      </c>
      <c r="B44">
        <v>1199.22</v>
      </c>
      <c r="C44">
        <v>162.56</v>
      </c>
      <c r="D44">
        <v>303.96</v>
      </c>
    </row>
    <row r="45" spans="1:4" ht="13.5">
      <c r="A45" s="74">
        <v>30559</v>
      </c>
      <c r="B45">
        <v>1216.16</v>
      </c>
      <c r="C45">
        <v>164.4</v>
      </c>
      <c r="D45">
        <v>292.42</v>
      </c>
    </row>
    <row r="46" spans="1:4" ht="13.5">
      <c r="A46" s="74">
        <v>30589</v>
      </c>
      <c r="B46">
        <v>1233.13</v>
      </c>
      <c r="C46">
        <v>166.07</v>
      </c>
      <c r="D46">
        <v>296.65</v>
      </c>
    </row>
    <row r="47" spans="1:4" ht="13.5">
      <c r="A47" s="74">
        <v>30620</v>
      </c>
      <c r="B47">
        <v>1225.2</v>
      </c>
      <c r="C47">
        <v>163.55</v>
      </c>
      <c r="D47">
        <v>274.55</v>
      </c>
    </row>
    <row r="48" spans="1:4" ht="13.5">
      <c r="A48" s="74">
        <v>30650</v>
      </c>
      <c r="B48">
        <v>1276.02</v>
      </c>
      <c r="C48">
        <v>166.4</v>
      </c>
      <c r="D48">
        <v>285.67</v>
      </c>
    </row>
    <row r="49" spans="1:4" ht="13.5">
      <c r="A49" s="74">
        <v>30680</v>
      </c>
      <c r="B49">
        <v>1258.64</v>
      </c>
      <c r="C49">
        <v>164.93</v>
      </c>
      <c r="D49">
        <v>278.6</v>
      </c>
    </row>
    <row r="50" spans="1:4" ht="13.5">
      <c r="A50" s="74">
        <v>30712</v>
      </c>
      <c r="B50">
        <v>1220.58</v>
      </c>
      <c r="C50">
        <v>163.41</v>
      </c>
      <c r="D50">
        <v>268.43</v>
      </c>
    </row>
    <row r="51" spans="1:4" ht="13.5">
      <c r="A51" s="74">
        <v>30741</v>
      </c>
      <c r="B51">
        <v>1154.63</v>
      </c>
      <c r="C51">
        <v>157.06</v>
      </c>
      <c r="D51">
        <v>252.57</v>
      </c>
    </row>
    <row r="52" spans="1:4" ht="13.5">
      <c r="A52" s="74">
        <v>30771</v>
      </c>
      <c r="B52">
        <v>1164.89</v>
      </c>
      <c r="C52">
        <v>159.18</v>
      </c>
      <c r="D52">
        <v>250.78</v>
      </c>
    </row>
    <row r="53" spans="1:4" ht="13.5">
      <c r="A53" s="74">
        <v>30802</v>
      </c>
      <c r="B53">
        <v>1170.75</v>
      </c>
      <c r="C53">
        <v>160.05</v>
      </c>
      <c r="D53">
        <v>247.44</v>
      </c>
    </row>
    <row r="54" spans="1:4" ht="13.5">
      <c r="A54" s="74">
        <v>30833</v>
      </c>
      <c r="B54">
        <v>1104.85</v>
      </c>
      <c r="C54">
        <v>150.55</v>
      </c>
      <c r="D54">
        <v>232.82</v>
      </c>
    </row>
    <row r="55" spans="1:4" ht="13.5">
      <c r="A55" s="74">
        <v>30862</v>
      </c>
      <c r="B55">
        <v>1132.4</v>
      </c>
      <c r="C55">
        <v>153.18</v>
      </c>
      <c r="D55">
        <v>239.65</v>
      </c>
    </row>
    <row r="56" spans="1:4" ht="13.5">
      <c r="A56" s="74">
        <v>30894</v>
      </c>
      <c r="B56">
        <v>1115.28</v>
      </c>
      <c r="C56">
        <v>150.66</v>
      </c>
      <c r="D56">
        <v>229.7</v>
      </c>
    </row>
    <row r="57" spans="1:4" ht="13.5">
      <c r="A57" s="74">
        <v>30925</v>
      </c>
      <c r="B57">
        <v>1224.38</v>
      </c>
      <c r="C57">
        <v>166.68</v>
      </c>
      <c r="D57">
        <v>254.64</v>
      </c>
    </row>
    <row r="58" spans="1:4" ht="13.5">
      <c r="A58" s="74">
        <v>30953</v>
      </c>
      <c r="B58">
        <v>1206.71</v>
      </c>
      <c r="C58">
        <v>166.1</v>
      </c>
      <c r="D58">
        <v>249.94</v>
      </c>
    </row>
    <row r="59" spans="1:4" ht="13.5">
      <c r="A59" s="74">
        <v>30986</v>
      </c>
      <c r="B59">
        <v>1207.38</v>
      </c>
      <c r="C59">
        <v>166.09</v>
      </c>
      <c r="D59">
        <v>247</v>
      </c>
    </row>
    <row r="60" spans="1:4" ht="13.5">
      <c r="A60" s="74">
        <v>31016</v>
      </c>
      <c r="B60">
        <v>1188.94</v>
      </c>
      <c r="C60">
        <v>163.58</v>
      </c>
      <c r="D60">
        <v>242.4</v>
      </c>
    </row>
    <row r="61" spans="1:4" ht="13.5">
      <c r="A61" s="74">
        <v>31047</v>
      </c>
      <c r="B61">
        <v>1211.57</v>
      </c>
      <c r="C61">
        <v>167.24</v>
      </c>
      <c r="D61">
        <v>247.1</v>
      </c>
    </row>
    <row r="62" spans="1:4" ht="13.5">
      <c r="A62" s="74">
        <v>31078</v>
      </c>
      <c r="B62">
        <v>1286.77</v>
      </c>
      <c r="C62">
        <v>179.63</v>
      </c>
      <c r="D62">
        <v>278.7</v>
      </c>
    </row>
    <row r="63" spans="1:4" ht="13.5">
      <c r="A63" s="74">
        <v>31106</v>
      </c>
      <c r="B63">
        <v>1284.01</v>
      </c>
      <c r="C63">
        <v>181.18</v>
      </c>
      <c r="D63">
        <v>284.2</v>
      </c>
    </row>
    <row r="64" spans="1:4" ht="13.5">
      <c r="A64" s="74">
        <v>31135</v>
      </c>
      <c r="B64">
        <v>1266.78</v>
      </c>
      <c r="C64">
        <v>180.66</v>
      </c>
      <c r="D64">
        <v>279.2</v>
      </c>
    </row>
    <row r="65" spans="1:4" ht="13.5">
      <c r="A65" s="74">
        <v>31167</v>
      </c>
      <c r="B65">
        <v>1258.06</v>
      </c>
      <c r="C65">
        <v>179.83</v>
      </c>
      <c r="D65">
        <v>280.6</v>
      </c>
    </row>
    <row r="66" spans="1:4" ht="13.5">
      <c r="A66" s="74">
        <v>31198</v>
      </c>
      <c r="B66">
        <v>1315.41</v>
      </c>
      <c r="C66">
        <v>189.55</v>
      </c>
      <c r="D66">
        <v>290.8</v>
      </c>
    </row>
    <row r="67" spans="1:4" ht="13.5">
      <c r="A67" s="74">
        <v>31226</v>
      </c>
      <c r="B67">
        <v>1335.46</v>
      </c>
      <c r="C67">
        <v>191.85</v>
      </c>
      <c r="D67">
        <v>296.2</v>
      </c>
    </row>
    <row r="68" spans="1:4" ht="13.5">
      <c r="A68" s="74">
        <v>31259</v>
      </c>
      <c r="B68">
        <v>1347.45</v>
      </c>
      <c r="C68">
        <v>190.92</v>
      </c>
      <c r="D68">
        <v>301.3</v>
      </c>
    </row>
    <row r="69" spans="1:4" ht="13.5">
      <c r="A69" s="74">
        <v>31289</v>
      </c>
      <c r="B69">
        <v>1334.01</v>
      </c>
      <c r="C69">
        <v>188.63</v>
      </c>
      <c r="D69">
        <v>297.7</v>
      </c>
    </row>
    <row r="70" spans="1:4" ht="13.5">
      <c r="A70" s="74">
        <v>31320</v>
      </c>
      <c r="B70">
        <v>1328.63</v>
      </c>
      <c r="C70">
        <v>182.08</v>
      </c>
      <c r="D70">
        <v>280.3</v>
      </c>
    </row>
    <row r="71" spans="1:4" ht="13.5">
      <c r="A71" s="74">
        <v>31351</v>
      </c>
      <c r="B71">
        <v>1374.31</v>
      </c>
      <c r="C71">
        <v>189.82</v>
      </c>
      <c r="D71">
        <v>292.5</v>
      </c>
    </row>
    <row r="72" spans="1:4" ht="13.5">
      <c r="A72" s="74">
        <v>31380</v>
      </c>
      <c r="B72">
        <v>1472.13</v>
      </c>
      <c r="C72">
        <v>202.17</v>
      </c>
      <c r="D72">
        <v>314</v>
      </c>
    </row>
    <row r="73" spans="1:4" ht="13.5">
      <c r="A73" s="74">
        <v>31412</v>
      </c>
      <c r="B73">
        <v>1546.67</v>
      </c>
      <c r="C73">
        <v>211.28</v>
      </c>
      <c r="D73">
        <v>324.9</v>
      </c>
    </row>
    <row r="74" spans="1:4" ht="13.5">
      <c r="A74" s="74">
        <v>31443</v>
      </c>
      <c r="B74">
        <v>1570.99</v>
      </c>
      <c r="C74">
        <v>211.78</v>
      </c>
      <c r="D74">
        <v>335.8</v>
      </c>
    </row>
    <row r="75" spans="1:4" ht="13.5">
      <c r="A75" s="74">
        <v>31471</v>
      </c>
      <c r="B75">
        <v>1709.06</v>
      </c>
      <c r="C75">
        <v>226.92</v>
      </c>
      <c r="D75">
        <v>359.5</v>
      </c>
    </row>
    <row r="76" spans="1:4" ht="13.5">
      <c r="A76" s="74">
        <v>31502</v>
      </c>
      <c r="B76">
        <v>1818.61</v>
      </c>
      <c r="C76">
        <v>238.9</v>
      </c>
      <c r="D76">
        <v>374.7</v>
      </c>
    </row>
    <row r="77" spans="1:4" ht="13.5">
      <c r="A77" s="74">
        <v>31532</v>
      </c>
      <c r="B77">
        <v>1783.98</v>
      </c>
      <c r="C77">
        <v>235.52</v>
      </c>
      <c r="D77">
        <v>383.2</v>
      </c>
    </row>
    <row r="78" spans="1:4" ht="13.5">
      <c r="A78" s="74">
        <v>31562</v>
      </c>
      <c r="B78">
        <v>1876.71</v>
      </c>
      <c r="C78">
        <v>247.35</v>
      </c>
      <c r="D78">
        <v>400.2</v>
      </c>
    </row>
    <row r="79" spans="1:4" ht="13.5">
      <c r="A79" s="74">
        <v>31593</v>
      </c>
      <c r="B79">
        <v>1892.72</v>
      </c>
      <c r="C79">
        <v>250.84</v>
      </c>
      <c r="D79">
        <v>405.5</v>
      </c>
    </row>
    <row r="80" spans="1:4" ht="13.5">
      <c r="A80" s="74">
        <v>31624</v>
      </c>
      <c r="B80">
        <v>1775.31</v>
      </c>
      <c r="C80">
        <v>236.12</v>
      </c>
      <c r="D80">
        <v>371.4</v>
      </c>
    </row>
    <row r="81" spans="1:4" ht="13.5">
      <c r="A81" s="74">
        <v>31653</v>
      </c>
      <c r="B81">
        <v>1898.34</v>
      </c>
      <c r="C81">
        <v>252.93</v>
      </c>
      <c r="D81">
        <v>382.9</v>
      </c>
    </row>
    <row r="82" spans="1:4" ht="13.5">
      <c r="A82" s="74">
        <v>31685</v>
      </c>
      <c r="B82">
        <v>1767.58</v>
      </c>
      <c r="C82">
        <v>231.32</v>
      </c>
      <c r="D82">
        <v>350.7</v>
      </c>
    </row>
    <row r="83" spans="1:4" ht="13.5">
      <c r="A83" s="74">
        <v>31716</v>
      </c>
      <c r="B83">
        <v>1877.71</v>
      </c>
      <c r="C83">
        <v>243.98</v>
      </c>
      <c r="D83">
        <v>360.8</v>
      </c>
    </row>
    <row r="84" spans="1:4" ht="13.5">
      <c r="A84" s="74">
        <v>31744</v>
      </c>
      <c r="B84">
        <v>1914.23</v>
      </c>
      <c r="C84">
        <v>249.22</v>
      </c>
      <c r="D84">
        <v>359.6</v>
      </c>
    </row>
    <row r="85" spans="1:4" ht="13.5">
      <c r="A85" s="74">
        <v>31777</v>
      </c>
      <c r="B85">
        <v>1895.95</v>
      </c>
      <c r="C85">
        <v>242.17</v>
      </c>
      <c r="D85">
        <v>348.8</v>
      </c>
    </row>
    <row r="86" spans="1:4" ht="13.5">
      <c r="A86" s="74">
        <v>31807</v>
      </c>
      <c r="B86">
        <v>2158.04</v>
      </c>
      <c r="C86">
        <v>274.08</v>
      </c>
      <c r="D86">
        <v>392.1</v>
      </c>
    </row>
    <row r="87" spans="1:4" ht="13.5">
      <c r="A87" s="74">
        <v>31835</v>
      </c>
      <c r="B87">
        <v>2223.99</v>
      </c>
      <c r="C87">
        <v>284.2</v>
      </c>
      <c r="D87">
        <v>425</v>
      </c>
    </row>
    <row r="88" spans="1:4" ht="13.5">
      <c r="A88" s="74">
        <v>31867</v>
      </c>
      <c r="B88">
        <v>2304.69</v>
      </c>
      <c r="C88">
        <v>291.7</v>
      </c>
      <c r="D88">
        <v>430.1</v>
      </c>
    </row>
    <row r="89" spans="1:4" ht="13.5">
      <c r="A89" s="74">
        <v>31897</v>
      </c>
      <c r="B89">
        <v>2286.36</v>
      </c>
      <c r="C89">
        <v>288.36</v>
      </c>
      <c r="D89">
        <v>417.8</v>
      </c>
    </row>
    <row r="90" spans="1:4" ht="13.5">
      <c r="A90" s="74">
        <v>31926</v>
      </c>
      <c r="B90">
        <v>2291.57</v>
      </c>
      <c r="C90">
        <v>290.1</v>
      </c>
      <c r="D90">
        <v>416.5</v>
      </c>
    </row>
    <row r="91" spans="1:4" ht="13.5">
      <c r="A91" s="74">
        <v>31958</v>
      </c>
      <c r="B91">
        <v>2418.53</v>
      </c>
      <c r="C91">
        <v>304</v>
      </c>
      <c r="D91">
        <v>424.7</v>
      </c>
    </row>
    <row r="92" spans="1:4" ht="13.5">
      <c r="A92" s="74">
        <v>31989</v>
      </c>
      <c r="B92">
        <v>2572.07</v>
      </c>
      <c r="C92">
        <v>318.66</v>
      </c>
      <c r="D92">
        <v>434.9</v>
      </c>
    </row>
    <row r="93" spans="1:4" ht="13.5">
      <c r="A93" s="74">
        <v>32020</v>
      </c>
      <c r="B93">
        <v>2662.95</v>
      </c>
      <c r="C93">
        <v>329.8</v>
      </c>
      <c r="D93">
        <v>455</v>
      </c>
    </row>
    <row r="94" spans="1:4" ht="13.5">
      <c r="A94" s="74">
        <v>32050</v>
      </c>
      <c r="B94">
        <v>2596.28</v>
      </c>
      <c r="C94">
        <v>321.83</v>
      </c>
      <c r="D94">
        <v>444.3</v>
      </c>
    </row>
    <row r="95" spans="1:4" ht="13.5">
      <c r="A95" s="74">
        <v>32080</v>
      </c>
      <c r="B95">
        <v>1993.53</v>
      </c>
      <c r="C95">
        <v>251.79</v>
      </c>
      <c r="D95">
        <v>323.3</v>
      </c>
    </row>
    <row r="96" spans="1:4" ht="13.5">
      <c r="A96" s="74">
        <v>32111</v>
      </c>
      <c r="B96">
        <v>1833.55</v>
      </c>
      <c r="C96">
        <v>230.3</v>
      </c>
      <c r="D96">
        <v>305.2</v>
      </c>
    </row>
    <row r="97" spans="1:4" ht="13.5">
      <c r="A97" s="74">
        <v>32142</v>
      </c>
      <c r="B97">
        <v>1938.83</v>
      </c>
      <c r="C97">
        <v>247.08</v>
      </c>
      <c r="D97">
        <v>330.5</v>
      </c>
    </row>
    <row r="98" spans="1:4" ht="13.5">
      <c r="A98" s="74">
        <v>32171</v>
      </c>
      <c r="B98">
        <v>1958.22</v>
      </c>
      <c r="C98">
        <v>257.07</v>
      </c>
      <c r="D98">
        <v>344.7</v>
      </c>
    </row>
    <row r="99" spans="1:4" ht="13.5">
      <c r="A99" s="74">
        <v>32202</v>
      </c>
      <c r="B99">
        <v>2071.62</v>
      </c>
      <c r="C99">
        <v>267.82</v>
      </c>
      <c r="D99">
        <v>367</v>
      </c>
    </row>
    <row r="100" spans="1:4" ht="13.5">
      <c r="A100" s="74">
        <v>32233</v>
      </c>
      <c r="B100">
        <v>1988.06</v>
      </c>
      <c r="C100">
        <v>258.89</v>
      </c>
      <c r="D100">
        <v>374.6</v>
      </c>
    </row>
    <row r="101" spans="1:4" ht="13.5">
      <c r="A101" s="74">
        <v>32262</v>
      </c>
      <c r="B101">
        <v>2032.33</v>
      </c>
      <c r="C101">
        <v>261.33</v>
      </c>
      <c r="D101">
        <v>379.2</v>
      </c>
    </row>
    <row r="102" spans="1:4" ht="13.5">
      <c r="A102" s="74">
        <v>32294</v>
      </c>
      <c r="B102">
        <v>2031.12</v>
      </c>
      <c r="C102">
        <v>262.16</v>
      </c>
      <c r="D102">
        <v>370.3</v>
      </c>
    </row>
    <row r="103" spans="1:4" ht="13.5">
      <c r="A103" s="74">
        <v>32324</v>
      </c>
      <c r="B103">
        <v>2141.71</v>
      </c>
      <c r="C103">
        <v>273.5</v>
      </c>
      <c r="D103">
        <v>394.7</v>
      </c>
    </row>
    <row r="104" spans="1:4" ht="13.5">
      <c r="A104" s="74">
        <v>32353</v>
      </c>
      <c r="B104">
        <v>2128.73</v>
      </c>
      <c r="C104">
        <v>272.02</v>
      </c>
      <c r="D104">
        <v>387.3</v>
      </c>
    </row>
    <row r="105" spans="1:4" ht="13.5">
      <c r="A105" s="74">
        <v>32386</v>
      </c>
      <c r="B105">
        <v>2031.65</v>
      </c>
      <c r="C105">
        <v>261.52</v>
      </c>
      <c r="D105">
        <v>376.6</v>
      </c>
    </row>
    <row r="106" spans="1:4" ht="13.5">
      <c r="A106" s="74">
        <v>32416</v>
      </c>
      <c r="B106">
        <v>2112.91</v>
      </c>
      <c r="C106">
        <v>271.91</v>
      </c>
      <c r="D106">
        <v>387.7</v>
      </c>
    </row>
    <row r="107" spans="1:4" ht="13.5">
      <c r="A107" s="74">
        <v>32447</v>
      </c>
      <c r="B107">
        <v>2148.65</v>
      </c>
      <c r="C107">
        <v>278.97</v>
      </c>
      <c r="D107">
        <v>382.5</v>
      </c>
    </row>
    <row r="108" spans="1:4" ht="13.5">
      <c r="A108" s="74">
        <v>32477</v>
      </c>
      <c r="B108">
        <v>2114.51</v>
      </c>
      <c r="C108">
        <v>273.7</v>
      </c>
      <c r="D108">
        <v>371.5</v>
      </c>
    </row>
    <row r="109" spans="1:4" ht="13.5">
      <c r="A109" s="74">
        <v>32507</v>
      </c>
      <c r="B109">
        <v>2168.57</v>
      </c>
      <c r="C109">
        <v>277.72</v>
      </c>
      <c r="D109">
        <v>381.4</v>
      </c>
    </row>
    <row r="110" spans="1:4" ht="13.5">
      <c r="A110" s="74">
        <v>32539</v>
      </c>
      <c r="B110">
        <v>2342.32</v>
      </c>
      <c r="C110">
        <v>297.47</v>
      </c>
      <c r="D110">
        <v>401.3</v>
      </c>
    </row>
    <row r="111" spans="1:4" ht="13.5">
      <c r="A111" s="74">
        <v>32567</v>
      </c>
      <c r="B111">
        <v>2258.39</v>
      </c>
      <c r="C111">
        <v>288.86</v>
      </c>
      <c r="D111">
        <v>399.7</v>
      </c>
    </row>
    <row r="112" spans="1:4" ht="13.5">
      <c r="A112" s="74">
        <v>32598</v>
      </c>
      <c r="B112">
        <v>2293.62</v>
      </c>
      <c r="C112">
        <v>294.87</v>
      </c>
      <c r="D112">
        <v>406.7</v>
      </c>
    </row>
    <row r="113" spans="1:4" ht="13.5">
      <c r="A113" s="74">
        <v>32626</v>
      </c>
      <c r="B113">
        <v>2418.8</v>
      </c>
      <c r="C113">
        <v>309.64</v>
      </c>
      <c r="D113">
        <v>427.6</v>
      </c>
    </row>
    <row r="114" spans="1:4" ht="13.5">
      <c r="A114" s="74">
        <v>32659</v>
      </c>
      <c r="B114">
        <v>2480.15</v>
      </c>
      <c r="C114">
        <v>320.52</v>
      </c>
      <c r="D114">
        <v>446.2</v>
      </c>
    </row>
    <row r="115" spans="1:4" ht="13.5">
      <c r="A115" s="74">
        <v>32689</v>
      </c>
      <c r="B115">
        <v>2440.06</v>
      </c>
      <c r="C115">
        <v>317.98</v>
      </c>
      <c r="D115">
        <v>435.3</v>
      </c>
    </row>
    <row r="116" spans="1:4" ht="13.5">
      <c r="A116" s="74">
        <v>32720</v>
      </c>
      <c r="B116">
        <v>2660.66</v>
      </c>
      <c r="C116">
        <v>346.08</v>
      </c>
      <c r="D116">
        <v>453.8</v>
      </c>
    </row>
    <row r="117" spans="1:4" ht="13.5">
      <c r="A117" s="74">
        <v>32751</v>
      </c>
      <c r="B117">
        <v>2737.27</v>
      </c>
      <c r="C117">
        <v>351.45</v>
      </c>
      <c r="D117">
        <v>469.3</v>
      </c>
    </row>
    <row r="118" spans="1:4" ht="13.5">
      <c r="A118" s="74">
        <v>32780</v>
      </c>
      <c r="B118">
        <v>2692.82</v>
      </c>
      <c r="C118">
        <v>349.15</v>
      </c>
      <c r="D118">
        <v>472.9</v>
      </c>
    </row>
    <row r="119" spans="1:4" ht="13.5">
      <c r="A119" s="74">
        <v>32812</v>
      </c>
      <c r="B119">
        <v>2645.08</v>
      </c>
      <c r="C119">
        <v>340.36</v>
      </c>
      <c r="D119">
        <v>455.6</v>
      </c>
    </row>
    <row r="120" spans="1:4" ht="13.5">
      <c r="A120" s="74">
        <v>32842</v>
      </c>
      <c r="B120">
        <v>2706.27</v>
      </c>
      <c r="C120">
        <v>345.99</v>
      </c>
      <c r="D120">
        <v>456.1</v>
      </c>
    </row>
    <row r="121" spans="1:4" ht="13.5">
      <c r="A121" s="74">
        <v>32871</v>
      </c>
      <c r="B121">
        <v>2753.2</v>
      </c>
      <c r="C121">
        <v>353.4</v>
      </c>
      <c r="D121">
        <v>454.8</v>
      </c>
    </row>
    <row r="122" spans="1:4" ht="13.5">
      <c r="A122" s="74">
        <v>32904</v>
      </c>
      <c r="B122">
        <v>2590.54</v>
      </c>
      <c r="C122">
        <v>329.08</v>
      </c>
      <c r="D122">
        <v>415.8</v>
      </c>
    </row>
    <row r="123" spans="1:4" ht="13.5">
      <c r="A123" s="74">
        <v>32932</v>
      </c>
      <c r="B123">
        <v>2627.25</v>
      </c>
      <c r="C123">
        <v>331.89</v>
      </c>
      <c r="D123">
        <v>425.8</v>
      </c>
    </row>
    <row r="124" spans="1:4" ht="13.5">
      <c r="A124" s="74">
        <v>32962</v>
      </c>
      <c r="B124">
        <v>2707.21</v>
      </c>
      <c r="C124">
        <v>339.94</v>
      </c>
      <c r="D124">
        <v>435.5</v>
      </c>
    </row>
    <row r="125" spans="1:4" ht="13.5">
      <c r="A125" s="74">
        <v>32993</v>
      </c>
      <c r="B125">
        <v>2656.76</v>
      </c>
      <c r="C125">
        <v>330.8</v>
      </c>
      <c r="D125">
        <v>420.1</v>
      </c>
    </row>
    <row r="126" spans="1:4" ht="13.5">
      <c r="A126" s="74">
        <v>33024</v>
      </c>
      <c r="B126">
        <v>2876.66</v>
      </c>
      <c r="C126">
        <v>361.23</v>
      </c>
      <c r="D126">
        <v>459</v>
      </c>
    </row>
    <row r="127" spans="1:4" ht="13.5">
      <c r="A127" s="74">
        <v>33053</v>
      </c>
      <c r="B127">
        <v>2880.69</v>
      </c>
      <c r="C127">
        <v>358.02</v>
      </c>
      <c r="D127">
        <v>462.3</v>
      </c>
    </row>
    <row r="128" spans="1:4" ht="13.5">
      <c r="A128" s="74">
        <v>33085</v>
      </c>
      <c r="B128">
        <v>2905.2</v>
      </c>
      <c r="C128">
        <v>356.15</v>
      </c>
      <c r="D128">
        <v>438.2</v>
      </c>
    </row>
    <row r="129" spans="1:4" ht="13.5">
      <c r="A129" s="74">
        <v>33116</v>
      </c>
      <c r="B129">
        <v>2614.36</v>
      </c>
      <c r="C129">
        <v>322.56</v>
      </c>
      <c r="D129">
        <v>381.2</v>
      </c>
    </row>
    <row r="130" spans="1:4" ht="13.5">
      <c r="A130" s="74">
        <v>33144</v>
      </c>
      <c r="B130">
        <v>2452.48</v>
      </c>
      <c r="C130">
        <v>306.05</v>
      </c>
      <c r="D130">
        <v>344.5</v>
      </c>
    </row>
    <row r="131" spans="1:4" ht="13.5">
      <c r="A131" s="74">
        <v>33177</v>
      </c>
      <c r="B131">
        <v>2442.33</v>
      </c>
      <c r="C131">
        <v>304</v>
      </c>
      <c r="D131">
        <v>329.8</v>
      </c>
    </row>
    <row r="132" spans="1:4" ht="13.5">
      <c r="A132" s="74">
        <v>33207</v>
      </c>
      <c r="B132">
        <v>2559.65</v>
      </c>
      <c r="C132">
        <v>322.22</v>
      </c>
      <c r="D132">
        <v>359.1</v>
      </c>
    </row>
    <row r="133" spans="1:4" ht="13.5">
      <c r="A133" s="74">
        <v>33238</v>
      </c>
      <c r="B133">
        <v>2633.66</v>
      </c>
      <c r="C133">
        <v>330.22</v>
      </c>
      <c r="D133">
        <v>373.8</v>
      </c>
    </row>
    <row r="134" spans="1:4" ht="13.5">
      <c r="A134" s="74">
        <v>33269</v>
      </c>
      <c r="B134">
        <v>2736.39</v>
      </c>
      <c r="C134">
        <v>343.93</v>
      </c>
      <c r="D134">
        <v>414.2</v>
      </c>
    </row>
    <row r="135" spans="1:4" ht="13.5">
      <c r="A135" s="74">
        <v>33297</v>
      </c>
      <c r="B135">
        <v>2882.18</v>
      </c>
      <c r="C135">
        <v>367.07</v>
      </c>
      <c r="D135">
        <v>453.1</v>
      </c>
    </row>
    <row r="136" spans="1:4" ht="13.5">
      <c r="A136" s="74">
        <v>33325</v>
      </c>
      <c r="B136">
        <v>2913.86</v>
      </c>
      <c r="C136">
        <v>375.22</v>
      </c>
      <c r="D136">
        <v>482.3</v>
      </c>
    </row>
    <row r="137" spans="1:4" ht="13.5">
      <c r="A137" s="74">
        <v>33358</v>
      </c>
      <c r="B137">
        <v>2887.87</v>
      </c>
      <c r="C137">
        <v>375.34</v>
      </c>
      <c r="D137">
        <v>484.72</v>
      </c>
    </row>
    <row r="138" spans="1:4" ht="13.5">
      <c r="A138" s="74">
        <v>33389</v>
      </c>
      <c r="B138">
        <v>3027.5</v>
      </c>
      <c r="C138">
        <v>389.83</v>
      </c>
      <c r="D138">
        <v>506.11</v>
      </c>
    </row>
    <row r="139" spans="1:4" ht="13.5">
      <c r="A139" s="74">
        <v>33417</v>
      </c>
      <c r="B139">
        <v>2906.75</v>
      </c>
      <c r="C139">
        <v>371.16</v>
      </c>
      <c r="D139">
        <v>475.92</v>
      </c>
    </row>
    <row r="140" spans="1:4" ht="13.5">
      <c r="A140" s="74">
        <v>33450</v>
      </c>
      <c r="B140">
        <v>3024.82</v>
      </c>
      <c r="C140">
        <v>387.81</v>
      </c>
      <c r="D140">
        <v>502.04</v>
      </c>
    </row>
    <row r="141" spans="1:4" ht="13.5">
      <c r="A141" s="74">
        <v>33480</v>
      </c>
      <c r="B141">
        <v>3043.6</v>
      </c>
      <c r="C141">
        <v>395.43</v>
      </c>
      <c r="D141">
        <v>525.68</v>
      </c>
    </row>
    <row r="142" spans="1:4" ht="13.5">
      <c r="A142" s="74">
        <v>33511</v>
      </c>
      <c r="B142">
        <v>3016.77</v>
      </c>
      <c r="C142">
        <v>387.86</v>
      </c>
      <c r="D142">
        <v>526.88</v>
      </c>
    </row>
    <row r="143" spans="1:4" ht="13.5">
      <c r="A143" s="74">
        <v>33542</v>
      </c>
      <c r="B143">
        <v>3069.1</v>
      </c>
      <c r="C143">
        <v>392.45</v>
      </c>
      <c r="D143">
        <v>542.98</v>
      </c>
    </row>
    <row r="144" spans="1:4" ht="13.5">
      <c r="A144" s="74">
        <v>33571</v>
      </c>
      <c r="B144">
        <v>2894.68</v>
      </c>
      <c r="C144">
        <v>375.22</v>
      </c>
      <c r="D144">
        <v>523.9</v>
      </c>
    </row>
    <row r="145" spans="1:4" ht="13.5">
      <c r="A145" s="74">
        <v>33603</v>
      </c>
      <c r="B145">
        <v>3168.83</v>
      </c>
      <c r="C145">
        <v>417.09</v>
      </c>
      <c r="D145">
        <v>586.34</v>
      </c>
    </row>
    <row r="146" spans="1:4" ht="13.5">
      <c r="A146" s="74">
        <v>33634</v>
      </c>
      <c r="B146">
        <v>3223.39</v>
      </c>
      <c r="C146">
        <v>408.78</v>
      </c>
      <c r="D146">
        <v>620.21</v>
      </c>
    </row>
    <row r="147" spans="1:4" ht="13.5">
      <c r="A147" s="74">
        <v>33662</v>
      </c>
      <c r="B147">
        <v>3267.67</v>
      </c>
      <c r="C147">
        <v>412.7</v>
      </c>
      <c r="D147">
        <v>633.47</v>
      </c>
    </row>
    <row r="148" spans="1:4" ht="13.5">
      <c r="A148" s="74">
        <v>33694</v>
      </c>
      <c r="B148">
        <v>3235.47</v>
      </c>
      <c r="C148">
        <v>403.69</v>
      </c>
      <c r="D148">
        <v>603.77</v>
      </c>
    </row>
    <row r="149" spans="1:4" ht="13.5">
      <c r="A149" s="74">
        <v>33724</v>
      </c>
      <c r="B149">
        <v>3359.12</v>
      </c>
      <c r="C149">
        <v>414.95</v>
      </c>
      <c r="D149">
        <v>578.68</v>
      </c>
    </row>
    <row r="150" spans="1:4" ht="13.5">
      <c r="A150" s="74">
        <v>33753</v>
      </c>
      <c r="B150">
        <v>3396.88</v>
      </c>
      <c r="C150">
        <v>415.35</v>
      </c>
      <c r="D150">
        <v>585.31</v>
      </c>
    </row>
    <row r="151" spans="1:4" ht="13.5">
      <c r="A151" s="74">
        <v>33785</v>
      </c>
      <c r="B151">
        <v>3318.52</v>
      </c>
      <c r="C151">
        <v>408.14</v>
      </c>
      <c r="D151">
        <v>563.6</v>
      </c>
    </row>
    <row r="152" spans="1:4" ht="13.5">
      <c r="A152" s="74">
        <v>33816</v>
      </c>
      <c r="B152">
        <v>3393.78</v>
      </c>
      <c r="C152">
        <v>424.21</v>
      </c>
      <c r="D152">
        <v>580.83</v>
      </c>
    </row>
    <row r="153" spans="1:4" ht="13.5">
      <c r="A153" s="74">
        <v>33847</v>
      </c>
      <c r="B153">
        <v>3257.35</v>
      </c>
      <c r="C153">
        <v>414.03</v>
      </c>
      <c r="D153">
        <v>563.12</v>
      </c>
    </row>
    <row r="154" spans="1:4" ht="13.5">
      <c r="A154" s="74">
        <v>33877</v>
      </c>
      <c r="B154">
        <v>3271.66</v>
      </c>
      <c r="C154">
        <v>417.8</v>
      </c>
      <c r="D154">
        <v>583.27</v>
      </c>
    </row>
    <row r="155" spans="1:4" ht="13.5">
      <c r="A155" s="74">
        <v>33907</v>
      </c>
      <c r="B155">
        <v>3226.28</v>
      </c>
      <c r="C155">
        <v>418.68</v>
      </c>
      <c r="D155">
        <v>605.17</v>
      </c>
    </row>
    <row r="156" spans="1:4" ht="13.5">
      <c r="A156" s="74">
        <v>33938</v>
      </c>
      <c r="B156">
        <v>3305.16</v>
      </c>
      <c r="C156">
        <v>431.35</v>
      </c>
      <c r="D156">
        <v>652.73</v>
      </c>
    </row>
    <row r="157" spans="1:4" ht="13.5">
      <c r="A157" s="74">
        <v>33969</v>
      </c>
      <c r="B157">
        <v>3301.11</v>
      </c>
      <c r="C157">
        <v>435.71</v>
      </c>
      <c r="D157">
        <v>676.95</v>
      </c>
    </row>
    <row r="158" spans="1:4" ht="13.5">
      <c r="A158" s="74">
        <v>33998</v>
      </c>
      <c r="B158">
        <v>3310.03</v>
      </c>
      <c r="C158">
        <v>438.78</v>
      </c>
      <c r="D158">
        <v>696.34</v>
      </c>
    </row>
    <row r="159" spans="1:4" ht="13.5">
      <c r="A159" s="74">
        <v>34026</v>
      </c>
      <c r="B159">
        <v>3370.81</v>
      </c>
      <c r="C159">
        <v>443.38</v>
      </c>
      <c r="D159">
        <v>670.77</v>
      </c>
    </row>
    <row r="160" spans="1:4" ht="13.5">
      <c r="A160" s="74">
        <v>34059</v>
      </c>
      <c r="B160">
        <v>3435.11</v>
      </c>
      <c r="C160">
        <v>451.67</v>
      </c>
      <c r="D160">
        <v>690.13</v>
      </c>
    </row>
    <row r="161" spans="1:4" ht="13.5">
      <c r="A161" s="74">
        <v>34089</v>
      </c>
      <c r="B161">
        <v>3427.55</v>
      </c>
      <c r="C161">
        <v>440.19</v>
      </c>
      <c r="D161">
        <v>661.42</v>
      </c>
    </row>
    <row r="162" spans="1:4" ht="13.5">
      <c r="A162" s="74">
        <v>34117</v>
      </c>
      <c r="B162">
        <v>3527.43</v>
      </c>
      <c r="C162">
        <v>450.19</v>
      </c>
      <c r="D162">
        <v>700.53</v>
      </c>
    </row>
    <row r="163" spans="1:4" ht="13.5">
      <c r="A163" s="74">
        <v>34150</v>
      </c>
      <c r="B163">
        <v>3516.08</v>
      </c>
      <c r="C163">
        <v>450.53</v>
      </c>
      <c r="D163">
        <v>703.95</v>
      </c>
    </row>
    <row r="164" spans="1:4" ht="13.5">
      <c r="A164" s="74">
        <v>34180</v>
      </c>
      <c r="B164">
        <v>3539.47</v>
      </c>
      <c r="C164">
        <v>448.13</v>
      </c>
      <c r="D164">
        <v>704.7</v>
      </c>
    </row>
    <row r="165" spans="1:4" ht="13.5">
      <c r="A165" s="74">
        <v>34212</v>
      </c>
      <c r="B165">
        <v>3651.25</v>
      </c>
      <c r="C165">
        <v>463.56</v>
      </c>
      <c r="D165">
        <v>742.84</v>
      </c>
    </row>
    <row r="166" spans="1:4" ht="13.5">
      <c r="A166" s="74">
        <v>34242</v>
      </c>
      <c r="B166">
        <v>3555.12</v>
      </c>
      <c r="C166">
        <v>458.93</v>
      </c>
      <c r="D166">
        <v>762.78</v>
      </c>
    </row>
    <row r="167" spans="1:4" ht="13.5">
      <c r="A167" s="74">
        <v>34271</v>
      </c>
      <c r="B167">
        <v>3680.59</v>
      </c>
      <c r="C167">
        <v>467.83</v>
      </c>
      <c r="D167">
        <v>779.26</v>
      </c>
    </row>
    <row r="168" spans="1:4" ht="13.5">
      <c r="A168" s="74">
        <v>34303</v>
      </c>
      <c r="B168">
        <v>3683.95</v>
      </c>
      <c r="C168">
        <v>461.79</v>
      </c>
      <c r="D168">
        <v>754.39</v>
      </c>
    </row>
    <row r="169" spans="1:4" ht="13.5">
      <c r="A169" s="74">
        <v>34334</v>
      </c>
      <c r="B169">
        <v>3754.09</v>
      </c>
      <c r="C169">
        <v>466.45</v>
      </c>
      <c r="D169">
        <v>776.8</v>
      </c>
    </row>
    <row r="170" spans="1:4" ht="13.5">
      <c r="A170" s="74">
        <v>34365</v>
      </c>
      <c r="B170">
        <v>3978.36</v>
      </c>
      <c r="C170">
        <v>481.61</v>
      </c>
      <c r="D170">
        <v>800.47</v>
      </c>
    </row>
    <row r="171" spans="1:4" ht="13.5">
      <c r="A171" s="74">
        <v>34393</v>
      </c>
      <c r="B171">
        <v>3832.02</v>
      </c>
      <c r="C171">
        <v>467.14</v>
      </c>
      <c r="D171">
        <v>792.5</v>
      </c>
    </row>
    <row r="172" spans="1:4" ht="13.5">
      <c r="A172" s="74">
        <v>34424</v>
      </c>
      <c r="B172">
        <v>3635.96</v>
      </c>
      <c r="C172">
        <v>445.77</v>
      </c>
      <c r="D172">
        <v>743.46</v>
      </c>
    </row>
    <row r="173" spans="1:4" ht="13.5">
      <c r="A173" s="74">
        <v>34453</v>
      </c>
      <c r="B173">
        <v>3681.69</v>
      </c>
      <c r="C173">
        <v>450.91</v>
      </c>
      <c r="D173">
        <v>733.84</v>
      </c>
    </row>
    <row r="174" spans="1:4" ht="13.5">
      <c r="A174" s="74">
        <v>34485</v>
      </c>
      <c r="B174">
        <v>3758.37</v>
      </c>
      <c r="C174">
        <v>456.5</v>
      </c>
      <c r="D174">
        <v>735.19</v>
      </c>
    </row>
    <row r="175" spans="1:4" ht="13.5">
      <c r="A175" s="74">
        <v>34515</v>
      </c>
      <c r="B175">
        <v>3624.96</v>
      </c>
      <c r="C175">
        <v>444.27</v>
      </c>
      <c r="D175">
        <v>705.96</v>
      </c>
    </row>
    <row r="176" spans="1:4" ht="13.5">
      <c r="A176" s="74">
        <v>34544</v>
      </c>
      <c r="B176">
        <v>3764.5</v>
      </c>
      <c r="C176">
        <v>458.26</v>
      </c>
      <c r="D176">
        <v>722.16</v>
      </c>
    </row>
    <row r="177" spans="1:4" ht="13.5">
      <c r="A177" s="74">
        <v>34577</v>
      </c>
      <c r="B177">
        <v>3913.42</v>
      </c>
      <c r="C177">
        <v>475.49</v>
      </c>
      <c r="D177">
        <v>765.62</v>
      </c>
    </row>
    <row r="178" spans="1:4" ht="13.5">
      <c r="A178" s="74">
        <v>34607</v>
      </c>
      <c r="B178">
        <v>3843.19</v>
      </c>
      <c r="C178">
        <v>462.71</v>
      </c>
      <c r="D178">
        <v>764.29</v>
      </c>
    </row>
    <row r="179" spans="1:4" ht="13.5">
      <c r="A179" s="74">
        <v>34638</v>
      </c>
      <c r="B179">
        <v>3908.12</v>
      </c>
      <c r="C179">
        <v>472.35</v>
      </c>
      <c r="D179">
        <v>777.49</v>
      </c>
    </row>
    <row r="180" spans="1:4" ht="13.5">
      <c r="A180" s="74">
        <v>34668</v>
      </c>
      <c r="B180">
        <v>3739.23</v>
      </c>
      <c r="C180">
        <v>453.69</v>
      </c>
      <c r="D180">
        <v>750.32</v>
      </c>
    </row>
    <row r="181" spans="1:4" ht="13.5">
      <c r="A181" s="74">
        <v>34698</v>
      </c>
      <c r="B181">
        <v>3834.44</v>
      </c>
      <c r="C181">
        <v>459.27</v>
      </c>
      <c r="D181">
        <v>751.96</v>
      </c>
    </row>
    <row r="182" spans="1:4" ht="13.5">
      <c r="A182" s="74">
        <v>34730</v>
      </c>
      <c r="B182">
        <v>3843.86</v>
      </c>
      <c r="C182">
        <v>470.42</v>
      </c>
      <c r="D182">
        <v>755.2</v>
      </c>
    </row>
    <row r="183" spans="1:4" ht="13.5">
      <c r="A183" s="74">
        <v>34758</v>
      </c>
      <c r="B183">
        <v>4011.05</v>
      </c>
      <c r="C183">
        <v>487.39</v>
      </c>
      <c r="D183">
        <v>793.73</v>
      </c>
    </row>
    <row r="184" spans="1:4" ht="13.5">
      <c r="A184" s="74">
        <v>34789</v>
      </c>
      <c r="B184">
        <v>4157.69</v>
      </c>
      <c r="C184">
        <v>500.71</v>
      </c>
      <c r="D184">
        <v>817.21</v>
      </c>
    </row>
    <row r="185" spans="1:4" ht="13.5">
      <c r="A185" s="74">
        <v>34817</v>
      </c>
      <c r="B185">
        <v>4321.27</v>
      </c>
      <c r="C185">
        <v>514.71</v>
      </c>
      <c r="D185">
        <v>843.98</v>
      </c>
    </row>
    <row r="186" spans="1:4" ht="13.5">
      <c r="A186" s="74">
        <v>34850</v>
      </c>
      <c r="B186">
        <v>4465.14</v>
      </c>
      <c r="C186">
        <v>533.4</v>
      </c>
      <c r="D186">
        <v>864.58</v>
      </c>
    </row>
    <row r="187" spans="1:4" ht="13.5">
      <c r="A187" s="74">
        <v>34880</v>
      </c>
      <c r="B187">
        <v>4556.1</v>
      </c>
      <c r="C187">
        <v>544.75</v>
      </c>
      <c r="D187">
        <v>933.45</v>
      </c>
    </row>
    <row r="188" spans="1:4" ht="13.5">
      <c r="A188" s="74">
        <v>34911</v>
      </c>
      <c r="B188">
        <v>4708.47</v>
      </c>
      <c r="C188">
        <v>562.06</v>
      </c>
      <c r="D188">
        <v>1001.21</v>
      </c>
    </row>
    <row r="189" spans="1:4" ht="13.5">
      <c r="A189" s="74">
        <v>34942</v>
      </c>
      <c r="B189">
        <v>4610.56</v>
      </c>
      <c r="C189">
        <v>561.88</v>
      </c>
      <c r="D189">
        <v>1020.11</v>
      </c>
    </row>
    <row r="190" spans="1:4" ht="13.5">
      <c r="A190" s="74">
        <v>34971</v>
      </c>
      <c r="B190">
        <v>4789.08</v>
      </c>
      <c r="C190">
        <v>584.41</v>
      </c>
      <c r="D190">
        <v>1043.54</v>
      </c>
    </row>
    <row r="191" spans="1:4" ht="13.5">
      <c r="A191" s="74">
        <v>35003</v>
      </c>
      <c r="B191">
        <v>4755.48</v>
      </c>
      <c r="C191">
        <v>581.5</v>
      </c>
      <c r="D191">
        <v>1036.06</v>
      </c>
    </row>
    <row r="192" spans="1:4" ht="13.5">
      <c r="A192" s="74">
        <v>35033</v>
      </c>
      <c r="B192">
        <v>5074.49</v>
      </c>
      <c r="C192">
        <v>605.37</v>
      </c>
      <c r="D192">
        <v>1059.2</v>
      </c>
    </row>
    <row r="193" spans="1:4" ht="13.5">
      <c r="A193" s="74">
        <v>35062</v>
      </c>
      <c r="B193">
        <v>5117.12</v>
      </c>
      <c r="C193">
        <v>615.93</v>
      </c>
      <c r="D193">
        <v>1052.13</v>
      </c>
    </row>
    <row r="194" spans="1:4" ht="13.5">
      <c r="A194" s="74">
        <v>35095</v>
      </c>
      <c r="B194">
        <v>5395.3</v>
      </c>
      <c r="C194">
        <v>636.02</v>
      </c>
      <c r="D194">
        <v>1059.79</v>
      </c>
    </row>
    <row r="195" spans="1:4" ht="13.5">
      <c r="A195" s="74">
        <v>35124</v>
      </c>
      <c r="B195">
        <v>5485.62</v>
      </c>
      <c r="C195">
        <v>640.43</v>
      </c>
      <c r="D195">
        <v>1100.05</v>
      </c>
    </row>
    <row r="196" spans="1:4" ht="13.5">
      <c r="A196" s="74">
        <v>35153</v>
      </c>
      <c r="B196">
        <v>5587.14</v>
      </c>
      <c r="C196">
        <v>645.5</v>
      </c>
      <c r="D196">
        <v>1101.4</v>
      </c>
    </row>
    <row r="197" spans="1:4" ht="13.5">
      <c r="A197" s="74">
        <v>35185</v>
      </c>
      <c r="B197">
        <v>5569.08</v>
      </c>
      <c r="C197">
        <v>654.17</v>
      </c>
      <c r="D197">
        <v>1190.52</v>
      </c>
    </row>
    <row r="198" spans="1:4" ht="13.5">
      <c r="A198" s="74">
        <v>35216</v>
      </c>
      <c r="B198">
        <v>5643.18</v>
      </c>
      <c r="C198">
        <v>669.12</v>
      </c>
      <c r="D198">
        <v>1243.43</v>
      </c>
    </row>
    <row r="199" spans="1:4" ht="13.5">
      <c r="A199" s="74">
        <v>35244</v>
      </c>
      <c r="B199">
        <v>5654.63</v>
      </c>
      <c r="C199">
        <v>670.63</v>
      </c>
      <c r="D199">
        <v>1185.02</v>
      </c>
    </row>
    <row r="200" spans="1:4" ht="13.5">
      <c r="A200" s="74">
        <v>35277</v>
      </c>
      <c r="B200">
        <v>5528.91</v>
      </c>
      <c r="C200">
        <v>639.95</v>
      </c>
      <c r="D200">
        <v>1080.59</v>
      </c>
    </row>
    <row r="201" spans="1:4" ht="13.5">
      <c r="A201" s="74">
        <v>35307</v>
      </c>
      <c r="B201">
        <v>5616.21</v>
      </c>
      <c r="C201">
        <v>651.99</v>
      </c>
      <c r="D201">
        <v>1141.5</v>
      </c>
    </row>
    <row r="202" spans="1:4" ht="13.5">
      <c r="A202" s="74">
        <v>35338</v>
      </c>
      <c r="B202">
        <v>5882.17</v>
      </c>
      <c r="C202">
        <v>687.33</v>
      </c>
      <c r="D202">
        <v>1226.92</v>
      </c>
    </row>
    <row r="203" spans="1:4" ht="13.5">
      <c r="A203" s="74">
        <v>35369</v>
      </c>
      <c r="B203">
        <v>6029.38</v>
      </c>
      <c r="C203">
        <v>705.27</v>
      </c>
      <c r="D203">
        <v>1221.51</v>
      </c>
    </row>
    <row r="204" spans="1:4" ht="13.5">
      <c r="A204" s="74">
        <v>35398</v>
      </c>
      <c r="B204">
        <v>6521.7</v>
      </c>
      <c r="C204">
        <v>757.02</v>
      </c>
      <c r="D204">
        <v>1292.61</v>
      </c>
    </row>
    <row r="205" spans="1:4" ht="13.5">
      <c r="A205" s="74">
        <v>35430</v>
      </c>
      <c r="B205">
        <v>6448.27</v>
      </c>
      <c r="C205">
        <v>740.74</v>
      </c>
      <c r="D205">
        <v>1291.03</v>
      </c>
    </row>
    <row r="206" spans="1:4" ht="13.5">
      <c r="A206" s="74">
        <v>35461</v>
      </c>
      <c r="B206">
        <v>6813.09</v>
      </c>
      <c r="C206">
        <v>786.16</v>
      </c>
      <c r="D206">
        <v>1379.85</v>
      </c>
    </row>
    <row r="207" spans="1:4" ht="13.5">
      <c r="A207" s="74">
        <v>35489</v>
      </c>
      <c r="B207">
        <v>6877.74</v>
      </c>
      <c r="C207">
        <v>790.82</v>
      </c>
      <c r="D207">
        <v>1309</v>
      </c>
    </row>
    <row r="208" spans="1:4" ht="13.5">
      <c r="A208" s="74">
        <v>35520</v>
      </c>
      <c r="B208">
        <v>6583.48</v>
      </c>
      <c r="C208">
        <v>757.12</v>
      </c>
      <c r="D208">
        <v>1221.7</v>
      </c>
    </row>
    <row r="209" spans="1:4" ht="13.5">
      <c r="A209" s="74">
        <v>35550</v>
      </c>
      <c r="B209">
        <v>7008.99</v>
      </c>
      <c r="C209">
        <v>801.34</v>
      </c>
      <c r="D209">
        <v>1260.76</v>
      </c>
    </row>
    <row r="210" spans="1:4" ht="13.5">
      <c r="A210" s="74">
        <v>35580</v>
      </c>
      <c r="B210">
        <v>7331.04</v>
      </c>
      <c r="C210">
        <v>848.28</v>
      </c>
      <c r="D210">
        <v>1400.32</v>
      </c>
    </row>
    <row r="211" spans="1:4" ht="13.5">
      <c r="A211" s="74">
        <v>35611</v>
      </c>
      <c r="B211">
        <v>7672.79</v>
      </c>
      <c r="C211">
        <v>885.14</v>
      </c>
      <c r="D211">
        <v>1442.07</v>
      </c>
    </row>
    <row r="212" spans="1:4" ht="13.5">
      <c r="A212" s="74">
        <v>35642</v>
      </c>
      <c r="B212">
        <v>8222.61</v>
      </c>
      <c r="C212">
        <v>954.31</v>
      </c>
      <c r="D212">
        <v>1593.81</v>
      </c>
    </row>
    <row r="213" spans="1:4" ht="13.5">
      <c r="A213" s="74">
        <v>35671</v>
      </c>
      <c r="B213">
        <v>7622.42</v>
      </c>
      <c r="C213">
        <v>899.47</v>
      </c>
      <c r="D213">
        <v>1587.32</v>
      </c>
    </row>
    <row r="214" spans="1:4" ht="13.5">
      <c r="A214" s="74">
        <v>35703</v>
      </c>
      <c r="B214">
        <v>7945.26</v>
      </c>
      <c r="C214">
        <v>947.28</v>
      </c>
      <c r="D214">
        <v>1685.69</v>
      </c>
    </row>
    <row r="215" spans="1:4" ht="13.5">
      <c r="A215" s="74">
        <v>35734</v>
      </c>
      <c r="B215">
        <v>7442.08</v>
      </c>
      <c r="C215">
        <v>914.62</v>
      </c>
      <c r="D215">
        <v>1593.61</v>
      </c>
    </row>
    <row r="216" spans="1:4" ht="13.5">
      <c r="A216" s="74">
        <v>35762</v>
      </c>
      <c r="B216">
        <v>7823.13</v>
      </c>
      <c r="C216">
        <v>955.4</v>
      </c>
      <c r="D216">
        <v>1600.55</v>
      </c>
    </row>
    <row r="217" spans="1:4" ht="13.5">
      <c r="A217" s="74">
        <v>35795</v>
      </c>
      <c r="B217">
        <v>7908.25</v>
      </c>
      <c r="C217">
        <v>970.43</v>
      </c>
      <c r="D217">
        <v>1570.35</v>
      </c>
    </row>
    <row r="218" spans="1:4" ht="13.5">
      <c r="A218" s="74">
        <v>35825</v>
      </c>
      <c r="B218">
        <v>7906.5</v>
      </c>
      <c r="C218">
        <v>980.28</v>
      </c>
      <c r="D218">
        <v>1619.36</v>
      </c>
    </row>
    <row r="219" spans="1:4" ht="13.5">
      <c r="A219" s="74">
        <v>35853</v>
      </c>
      <c r="B219">
        <v>8545.72</v>
      </c>
      <c r="C219">
        <v>1049.34</v>
      </c>
      <c r="D219">
        <v>1770.51</v>
      </c>
    </row>
    <row r="220" spans="1:4" ht="13.5">
      <c r="A220" s="74">
        <v>35885</v>
      </c>
      <c r="B220">
        <v>8799.81</v>
      </c>
      <c r="C220">
        <v>1101.75</v>
      </c>
      <c r="D220">
        <v>1835.68</v>
      </c>
    </row>
    <row r="221" spans="1:4" ht="13.5">
      <c r="A221" s="74">
        <v>35915</v>
      </c>
      <c r="B221">
        <v>9063.37</v>
      </c>
      <c r="C221">
        <v>1111.75</v>
      </c>
      <c r="D221">
        <v>1868.41</v>
      </c>
    </row>
    <row r="222" spans="1:4" ht="13.5">
      <c r="A222" s="74">
        <v>35944</v>
      </c>
      <c r="B222">
        <v>8899.95</v>
      </c>
      <c r="C222">
        <v>1090.82</v>
      </c>
      <c r="D222">
        <v>1778.87</v>
      </c>
    </row>
    <row r="223" spans="1:4" ht="13.5">
      <c r="A223" s="74">
        <v>35976</v>
      </c>
      <c r="B223">
        <v>8952.02</v>
      </c>
      <c r="C223">
        <v>1133.84</v>
      </c>
      <c r="D223">
        <v>1894.74</v>
      </c>
    </row>
    <row r="224" spans="1:4" ht="13.5">
      <c r="A224" s="74">
        <v>36007</v>
      </c>
      <c r="B224">
        <v>8883.29</v>
      </c>
      <c r="C224">
        <v>1120.67</v>
      </c>
      <c r="D224">
        <v>1872.39</v>
      </c>
    </row>
    <row r="225" spans="1:4" ht="13.5">
      <c r="A225" s="74">
        <v>36038</v>
      </c>
      <c r="B225">
        <v>7539.07</v>
      </c>
      <c r="C225">
        <v>957.28</v>
      </c>
      <c r="D225">
        <v>1499.25</v>
      </c>
    </row>
    <row r="226" spans="1:4" ht="13.5">
      <c r="A226" s="74">
        <v>36068</v>
      </c>
      <c r="B226">
        <v>7842.62</v>
      </c>
      <c r="C226">
        <v>1017.01</v>
      </c>
      <c r="D226">
        <v>1693.84</v>
      </c>
    </row>
    <row r="227" spans="1:4" ht="13.5">
      <c r="A227" s="74">
        <v>36098</v>
      </c>
      <c r="B227">
        <v>8592.1</v>
      </c>
      <c r="C227">
        <v>1098.67</v>
      </c>
      <c r="D227">
        <v>1771.39</v>
      </c>
    </row>
    <row r="228" spans="1:4" ht="13.5">
      <c r="A228" s="74">
        <v>36129</v>
      </c>
      <c r="B228">
        <v>9116.55</v>
      </c>
      <c r="C228">
        <v>1163.63</v>
      </c>
      <c r="D228">
        <v>1949.54</v>
      </c>
    </row>
    <row r="229" spans="1:4" ht="13.5">
      <c r="A229" s="74">
        <v>36160</v>
      </c>
      <c r="B229">
        <v>9181.43</v>
      </c>
      <c r="C229">
        <v>1229.23</v>
      </c>
      <c r="D229">
        <v>2192.69</v>
      </c>
    </row>
    <row r="230" spans="1:4" ht="13.5">
      <c r="A230" s="74">
        <v>36189</v>
      </c>
      <c r="B230">
        <v>9358.83</v>
      </c>
      <c r="C230">
        <v>1279.64</v>
      </c>
      <c r="D230">
        <v>2505.89</v>
      </c>
    </row>
    <row r="231" spans="1:4" ht="13.5">
      <c r="A231" s="74">
        <v>36217</v>
      </c>
      <c r="B231">
        <v>9306.58</v>
      </c>
      <c r="C231">
        <v>1238.33</v>
      </c>
      <c r="D231">
        <v>2288.03</v>
      </c>
    </row>
    <row r="232" spans="1:4" ht="13.5">
      <c r="A232" s="74">
        <v>36250</v>
      </c>
      <c r="B232">
        <v>9786.16</v>
      </c>
      <c r="C232">
        <v>1286.37</v>
      </c>
      <c r="D232">
        <v>2461.4</v>
      </c>
    </row>
    <row r="233" spans="1:4" ht="13.5">
      <c r="A233" s="74">
        <v>36280</v>
      </c>
      <c r="B233">
        <v>10789.04</v>
      </c>
      <c r="C233">
        <v>1335.18</v>
      </c>
      <c r="D233">
        <v>2542.86</v>
      </c>
    </row>
    <row r="234" spans="1:4" ht="13.5">
      <c r="A234" s="74">
        <v>36308</v>
      </c>
      <c r="B234">
        <v>10559.74</v>
      </c>
      <c r="C234">
        <v>1301.84</v>
      </c>
      <c r="D234">
        <v>2470.52</v>
      </c>
    </row>
    <row r="235" spans="1:4" ht="13.5">
      <c r="A235" s="74">
        <v>36341</v>
      </c>
      <c r="B235">
        <v>10970.8</v>
      </c>
      <c r="C235">
        <v>1372.71</v>
      </c>
      <c r="D235">
        <v>2686.12</v>
      </c>
    </row>
    <row r="236" spans="1:4" ht="13.5">
      <c r="A236" s="74">
        <v>36371</v>
      </c>
      <c r="B236">
        <v>10655.15</v>
      </c>
      <c r="C236">
        <v>1328.72</v>
      </c>
      <c r="D236">
        <v>2638.49</v>
      </c>
    </row>
    <row r="237" spans="1:4" ht="13.5">
      <c r="A237" s="74">
        <v>36403</v>
      </c>
      <c r="B237">
        <v>10829.28</v>
      </c>
      <c r="C237">
        <v>1320.41</v>
      </c>
      <c r="D237">
        <v>2739.35</v>
      </c>
    </row>
    <row r="238" spans="1:4" ht="13.5">
      <c r="A238" s="74">
        <v>36433</v>
      </c>
      <c r="B238">
        <v>10336.95</v>
      </c>
      <c r="C238">
        <v>1282.71</v>
      </c>
      <c r="D238">
        <v>2746.16</v>
      </c>
    </row>
    <row r="239" spans="1:4" ht="13.5">
      <c r="A239" s="74">
        <v>36462</v>
      </c>
      <c r="B239">
        <v>10729.86</v>
      </c>
      <c r="C239">
        <v>1362.93</v>
      </c>
      <c r="D239">
        <v>2966.43</v>
      </c>
    </row>
    <row r="240" spans="1:4" ht="13.5">
      <c r="A240" s="74">
        <v>36494</v>
      </c>
      <c r="B240">
        <v>10877.81</v>
      </c>
      <c r="C240">
        <v>1388.91</v>
      </c>
      <c r="D240">
        <v>3336.16</v>
      </c>
    </row>
    <row r="241" spans="1:4" ht="13.5">
      <c r="A241" s="74">
        <v>36525</v>
      </c>
      <c r="B241">
        <v>11497.12</v>
      </c>
      <c r="C241">
        <v>1469.25</v>
      </c>
      <c r="D241">
        <v>4069.31</v>
      </c>
    </row>
    <row r="242" spans="1:4" ht="13.5">
      <c r="A242" s="74">
        <v>36556</v>
      </c>
      <c r="B242">
        <v>10940.53</v>
      </c>
      <c r="C242">
        <v>1394.46</v>
      </c>
      <c r="D242">
        <v>3940.35</v>
      </c>
    </row>
    <row r="243" spans="1:4" ht="13.5">
      <c r="A243" s="74">
        <v>36585</v>
      </c>
      <c r="B243">
        <v>10128.31</v>
      </c>
      <c r="C243">
        <v>1366.42</v>
      </c>
      <c r="D243">
        <v>4696.69</v>
      </c>
    </row>
    <row r="244" spans="1:4" ht="13.5">
      <c r="A244" s="74">
        <v>36616</v>
      </c>
      <c r="B244">
        <v>10921.92</v>
      </c>
      <c r="C244">
        <v>1498.58</v>
      </c>
      <c r="D244">
        <v>4572.83</v>
      </c>
    </row>
    <row r="245" spans="1:4" ht="13.5">
      <c r="A245" s="74">
        <v>36644</v>
      </c>
      <c r="B245">
        <v>10733.91</v>
      </c>
      <c r="C245">
        <v>1452.43</v>
      </c>
      <c r="D245">
        <v>3860.66</v>
      </c>
    </row>
    <row r="246" spans="1:4" ht="13.5">
      <c r="A246" s="74">
        <v>36677</v>
      </c>
      <c r="B246">
        <v>10522.33</v>
      </c>
      <c r="C246">
        <v>1420.6</v>
      </c>
      <c r="D246">
        <v>3400.91</v>
      </c>
    </row>
    <row r="247" spans="1:4" ht="13.5">
      <c r="A247" s="74">
        <v>36707</v>
      </c>
      <c r="B247">
        <v>10447.89</v>
      </c>
      <c r="C247">
        <v>1454.6</v>
      </c>
      <c r="D247">
        <v>3966.11</v>
      </c>
    </row>
    <row r="248" spans="1:4" ht="13.5">
      <c r="A248" s="74">
        <v>36738</v>
      </c>
      <c r="B248">
        <v>10521.98</v>
      </c>
      <c r="C248">
        <v>1430.83</v>
      </c>
      <c r="D248">
        <v>3766.99</v>
      </c>
    </row>
    <row r="249" spans="1:4" ht="13.5">
      <c r="A249" s="74">
        <v>36769</v>
      </c>
      <c r="B249">
        <v>11215.1</v>
      </c>
      <c r="C249">
        <v>1517.68</v>
      </c>
      <c r="D249">
        <v>4206.35</v>
      </c>
    </row>
    <row r="250" spans="1:4" ht="13.5">
      <c r="A250" s="74">
        <v>36798</v>
      </c>
      <c r="B250">
        <v>10650.92</v>
      </c>
      <c r="C250">
        <v>1436.51</v>
      </c>
      <c r="D250">
        <v>3672.82</v>
      </c>
    </row>
    <row r="251" spans="1:4" ht="13.5">
      <c r="A251" s="74">
        <v>36830</v>
      </c>
      <c r="B251">
        <v>10971.14</v>
      </c>
      <c r="C251">
        <v>1429.4</v>
      </c>
      <c r="D251">
        <v>3369.63</v>
      </c>
    </row>
    <row r="252" spans="1:4" ht="13.5">
      <c r="A252" s="74">
        <v>36860</v>
      </c>
      <c r="B252">
        <v>10414.49</v>
      </c>
      <c r="C252">
        <v>1314.95</v>
      </c>
      <c r="D252">
        <v>2597.93</v>
      </c>
    </row>
    <row r="253" spans="1:4" ht="13.5">
      <c r="A253" s="74">
        <v>36889</v>
      </c>
      <c r="B253">
        <v>10787.99</v>
      </c>
      <c r="C253">
        <v>1320.28</v>
      </c>
      <c r="D253">
        <v>2470.52</v>
      </c>
    </row>
    <row r="254" spans="1:4" ht="13.5">
      <c r="A254" s="74">
        <v>36922</v>
      </c>
      <c r="B254">
        <v>10887.36</v>
      </c>
      <c r="C254">
        <v>1366.01</v>
      </c>
      <c r="D254">
        <v>2772.73</v>
      </c>
    </row>
    <row r="255" spans="1:4" ht="13.5">
      <c r="A255" s="74">
        <v>36950</v>
      </c>
      <c r="B255">
        <v>10495.28</v>
      </c>
      <c r="C255">
        <v>1239.94</v>
      </c>
      <c r="D255">
        <v>2151.83</v>
      </c>
    </row>
    <row r="256" spans="1:4" ht="13.5">
      <c r="A256" s="74">
        <v>36980</v>
      </c>
      <c r="B256">
        <v>9878.78</v>
      </c>
      <c r="C256">
        <v>1160.33</v>
      </c>
      <c r="D256">
        <v>1840.26</v>
      </c>
    </row>
    <row r="257" spans="1:4" ht="13.5">
      <c r="A257" s="74">
        <v>37011</v>
      </c>
      <c r="B257">
        <v>10734.97</v>
      </c>
      <c r="C257">
        <v>1249.46</v>
      </c>
      <c r="D257">
        <v>2116.24</v>
      </c>
    </row>
    <row r="258" spans="1:4" ht="13.5">
      <c r="A258" s="74">
        <v>37042</v>
      </c>
      <c r="B258">
        <v>10911.94</v>
      </c>
      <c r="C258">
        <v>1255.82</v>
      </c>
      <c r="D258">
        <v>2110.49</v>
      </c>
    </row>
    <row r="259" spans="1:4" ht="13.5">
      <c r="A259" s="74">
        <v>37071</v>
      </c>
      <c r="B259">
        <v>10502.4</v>
      </c>
      <c r="C259">
        <v>1224.38</v>
      </c>
      <c r="D259">
        <v>2160.54</v>
      </c>
    </row>
    <row r="260" spans="1:4" ht="13.5">
      <c r="A260" s="74">
        <v>37103</v>
      </c>
      <c r="B260">
        <v>10522.81</v>
      </c>
      <c r="C260">
        <v>1211.23</v>
      </c>
      <c r="D260">
        <v>2027.13</v>
      </c>
    </row>
    <row r="261" spans="1:4" ht="13.5">
      <c r="A261" s="74">
        <v>37134</v>
      </c>
      <c r="B261">
        <v>9949.75</v>
      </c>
      <c r="C261">
        <v>1133.58</v>
      </c>
      <c r="D261">
        <v>1805.43</v>
      </c>
    </row>
    <row r="262" spans="1:4" ht="13.5">
      <c r="A262" s="74">
        <v>37162</v>
      </c>
      <c r="B262">
        <v>8847.56</v>
      </c>
      <c r="C262">
        <v>1040.94</v>
      </c>
      <c r="D262">
        <v>1498.8</v>
      </c>
    </row>
    <row r="263" spans="1:4" ht="13.5">
      <c r="A263" s="74">
        <v>37195</v>
      </c>
      <c r="B263">
        <v>9075.14</v>
      </c>
      <c r="C263">
        <v>1059.78</v>
      </c>
      <c r="D263">
        <v>1690.2</v>
      </c>
    </row>
    <row r="264" spans="1:4" ht="13.5">
      <c r="A264" s="74">
        <v>37225</v>
      </c>
      <c r="B264">
        <v>9851.56</v>
      </c>
      <c r="C264">
        <v>1139.45</v>
      </c>
      <c r="D264">
        <v>1930.58</v>
      </c>
    </row>
    <row r="265" spans="1:4" ht="13.5">
      <c r="A265" s="74">
        <v>37256</v>
      </c>
      <c r="B265">
        <v>10021.57</v>
      </c>
      <c r="C265">
        <v>1148.08</v>
      </c>
      <c r="D265">
        <v>1950.4</v>
      </c>
    </row>
    <row r="266" spans="1:4" ht="13.5">
      <c r="A266" s="74">
        <v>37287</v>
      </c>
      <c r="B266">
        <v>9920</v>
      </c>
      <c r="C266">
        <v>1130.2</v>
      </c>
      <c r="D266">
        <v>1934.03</v>
      </c>
    </row>
    <row r="267" spans="1:4" ht="13.5">
      <c r="A267" s="74">
        <v>37315</v>
      </c>
      <c r="B267">
        <v>10106.13</v>
      </c>
      <c r="C267">
        <v>1106.73</v>
      </c>
      <c r="D267">
        <v>1731.49</v>
      </c>
    </row>
    <row r="268" spans="1:4" ht="13.5">
      <c r="A268" s="74">
        <v>37343</v>
      </c>
      <c r="B268">
        <v>10403.94</v>
      </c>
      <c r="C268">
        <v>1147.39</v>
      </c>
      <c r="D268">
        <v>1845.35</v>
      </c>
    </row>
    <row r="269" spans="1:4" ht="13.5">
      <c r="A269" s="74">
        <v>37376</v>
      </c>
      <c r="B269">
        <v>9946.22</v>
      </c>
      <c r="C269">
        <v>1076.92</v>
      </c>
      <c r="D269">
        <v>1688.23</v>
      </c>
    </row>
    <row r="270" spans="1:4" ht="13.5">
      <c r="A270" s="74">
        <v>37407</v>
      </c>
      <c r="B270">
        <v>9925.25</v>
      </c>
      <c r="C270">
        <v>1067.14</v>
      </c>
      <c r="D270">
        <v>1615.73</v>
      </c>
    </row>
    <row r="271" spans="1:4" ht="13.5">
      <c r="A271" s="74">
        <v>37435</v>
      </c>
      <c r="B271">
        <v>9243.26</v>
      </c>
      <c r="C271">
        <v>989.82</v>
      </c>
      <c r="D271">
        <v>1463.21</v>
      </c>
    </row>
    <row r="272" spans="1:4" ht="13.5">
      <c r="A272" s="74">
        <v>37468</v>
      </c>
      <c r="B272">
        <v>8736.59</v>
      </c>
      <c r="C272">
        <v>911.62</v>
      </c>
      <c r="D272">
        <v>1328.26</v>
      </c>
    </row>
    <row r="273" spans="1:4" ht="13.5">
      <c r="A273" s="74">
        <v>37498</v>
      </c>
      <c r="B273">
        <v>8663.5</v>
      </c>
      <c r="C273">
        <v>916.07</v>
      </c>
      <c r="D273">
        <v>1314.85</v>
      </c>
    </row>
    <row r="274" spans="1:4" ht="13.5">
      <c r="A274" s="74">
        <v>37529</v>
      </c>
      <c r="B274">
        <v>7591.93</v>
      </c>
      <c r="C274">
        <v>815.28</v>
      </c>
      <c r="D274">
        <v>1172.06</v>
      </c>
    </row>
    <row r="275" spans="1:4" ht="13.5">
      <c r="A275" s="74">
        <v>37560</v>
      </c>
      <c r="B275">
        <v>8397.03</v>
      </c>
      <c r="C275">
        <v>885.76</v>
      </c>
      <c r="D275">
        <v>1329.75</v>
      </c>
    </row>
    <row r="276" spans="1:4" ht="13.5">
      <c r="A276" s="74">
        <v>37589</v>
      </c>
      <c r="B276">
        <v>8896.09</v>
      </c>
      <c r="C276">
        <v>936.31</v>
      </c>
      <c r="D276">
        <v>1478.78</v>
      </c>
    </row>
    <row r="277" spans="1:4" ht="13.5">
      <c r="A277" s="74">
        <v>37621</v>
      </c>
      <c r="B277">
        <v>8341.63</v>
      </c>
      <c r="C277">
        <v>879.82</v>
      </c>
      <c r="D277">
        <v>1335.51</v>
      </c>
    </row>
    <row r="278" spans="1:4" ht="13.5">
      <c r="A278" s="74">
        <v>37652</v>
      </c>
      <c r="B278">
        <v>8053.81</v>
      </c>
      <c r="C278">
        <v>855.7</v>
      </c>
      <c r="D278">
        <v>1320.91</v>
      </c>
    </row>
    <row r="279" spans="1:4" ht="13.5">
      <c r="A279" s="74">
        <v>37680</v>
      </c>
      <c r="B279">
        <v>7891.08</v>
      </c>
      <c r="C279">
        <v>841.15</v>
      </c>
      <c r="D279">
        <v>1337.52</v>
      </c>
    </row>
    <row r="280" spans="1:4" ht="13.5">
      <c r="A280" s="74">
        <v>37711</v>
      </c>
      <c r="B280">
        <v>7992.13</v>
      </c>
      <c r="C280">
        <v>848.18</v>
      </c>
      <c r="D280">
        <v>1341.17</v>
      </c>
    </row>
    <row r="281" spans="1:4" ht="13.5">
      <c r="A281" s="74">
        <v>37741</v>
      </c>
      <c r="B281">
        <v>8480.09</v>
      </c>
      <c r="C281">
        <v>916.92</v>
      </c>
      <c r="D281">
        <v>1464.31</v>
      </c>
    </row>
    <row r="282" spans="1:4" ht="13.5">
      <c r="A282" s="74">
        <v>37771</v>
      </c>
      <c r="B282">
        <v>8850.26</v>
      </c>
      <c r="C282">
        <v>963.59</v>
      </c>
      <c r="D282">
        <v>1595.91</v>
      </c>
    </row>
    <row r="283" spans="1:4" ht="13.5">
      <c r="A283" s="74">
        <v>37802</v>
      </c>
      <c r="B283">
        <v>8985.44</v>
      </c>
      <c r="C283">
        <v>974.5</v>
      </c>
      <c r="D283">
        <v>1622.8</v>
      </c>
    </row>
    <row r="284" spans="1:4" ht="13.5">
      <c r="A284" s="74">
        <v>37833</v>
      </c>
      <c r="B284">
        <v>9233.8</v>
      </c>
      <c r="C284">
        <v>990.31</v>
      </c>
      <c r="D284">
        <v>1735.02</v>
      </c>
    </row>
    <row r="285" spans="1:4" ht="13.5">
      <c r="A285" s="74">
        <v>37862</v>
      </c>
      <c r="B285">
        <v>9415.82</v>
      </c>
      <c r="C285">
        <v>1008.01</v>
      </c>
      <c r="D285">
        <v>1810.45</v>
      </c>
    </row>
    <row r="286" spans="1:4" ht="13.5">
      <c r="A286" s="74">
        <v>37894</v>
      </c>
      <c r="B286">
        <v>9275.06</v>
      </c>
      <c r="C286">
        <v>995.97</v>
      </c>
      <c r="D286">
        <v>1786.94</v>
      </c>
    </row>
    <row r="287" spans="1:4" ht="13.5">
      <c r="A287" s="74">
        <v>37925</v>
      </c>
      <c r="B287">
        <v>9801.12</v>
      </c>
      <c r="C287">
        <v>1050.71</v>
      </c>
      <c r="D287">
        <v>1932.21</v>
      </c>
    </row>
    <row r="288" spans="1:4" ht="13.5">
      <c r="A288" s="74">
        <v>37953</v>
      </c>
      <c r="B288">
        <v>9782.46</v>
      </c>
      <c r="C288">
        <v>1058.2</v>
      </c>
      <c r="D288">
        <v>1960.26</v>
      </c>
    </row>
    <row r="289" spans="1:4" ht="13.5">
      <c r="A289" s="74">
        <v>37986</v>
      </c>
      <c r="B289">
        <v>10453.92</v>
      </c>
      <c r="C289">
        <v>1111.92</v>
      </c>
      <c r="D289">
        <v>2003.37</v>
      </c>
    </row>
    <row r="290" spans="1:4" ht="13.5">
      <c r="A290" s="74">
        <v>38016</v>
      </c>
      <c r="B290">
        <v>10488.07</v>
      </c>
      <c r="C290">
        <v>1131.13</v>
      </c>
      <c r="D290">
        <v>2066.15</v>
      </c>
    </row>
    <row r="291" spans="1:4" ht="13.5">
      <c r="A291" s="74">
        <v>38044</v>
      </c>
      <c r="B291">
        <v>10583.92</v>
      </c>
      <c r="C291">
        <v>1144.94</v>
      </c>
      <c r="D291">
        <v>2029.82</v>
      </c>
    </row>
    <row r="292" spans="1:4" ht="13.5">
      <c r="A292" s="74">
        <v>38077</v>
      </c>
      <c r="B292">
        <v>10357.7</v>
      </c>
      <c r="C292">
        <v>1126.21</v>
      </c>
      <c r="D292">
        <v>1994.22</v>
      </c>
    </row>
    <row r="293" spans="1:4" ht="13.5">
      <c r="A293" s="74">
        <v>38107</v>
      </c>
      <c r="B293">
        <v>10225.57</v>
      </c>
      <c r="C293">
        <v>1107.3</v>
      </c>
      <c r="D293">
        <v>1920.15</v>
      </c>
    </row>
    <row r="294" spans="1:4" ht="13.5">
      <c r="A294" s="74">
        <v>38135</v>
      </c>
      <c r="B294">
        <v>10188.45</v>
      </c>
      <c r="C294">
        <v>1120.68</v>
      </c>
      <c r="D294">
        <v>1986.74</v>
      </c>
    </row>
    <row r="295" spans="1:4" ht="13.5">
      <c r="A295" s="74">
        <v>38168</v>
      </c>
      <c r="B295">
        <v>10435.48</v>
      </c>
      <c r="C295">
        <v>1140.84</v>
      </c>
      <c r="D295">
        <v>2047.79</v>
      </c>
    </row>
    <row r="296" spans="1:4" ht="13.5">
      <c r="A296" s="74">
        <v>38198</v>
      </c>
      <c r="B296">
        <v>10139.71</v>
      </c>
      <c r="C296">
        <v>1101.72</v>
      </c>
      <c r="D296">
        <v>1887.36</v>
      </c>
    </row>
    <row r="297" spans="1:4" ht="13.5">
      <c r="A297" s="74">
        <v>38230</v>
      </c>
      <c r="B297">
        <v>10173.92</v>
      </c>
      <c r="C297">
        <v>1104.24</v>
      </c>
      <c r="D297">
        <v>1838.1</v>
      </c>
    </row>
    <row r="298" spans="1:4" ht="13.5">
      <c r="A298" s="74">
        <v>38260</v>
      </c>
      <c r="B298">
        <v>10080.27</v>
      </c>
      <c r="C298">
        <v>1114.58</v>
      </c>
      <c r="D298">
        <v>1896.84</v>
      </c>
    </row>
    <row r="299" spans="1:4" ht="13.5">
      <c r="A299" s="74">
        <v>38289</v>
      </c>
      <c r="B299">
        <v>10027.47</v>
      </c>
      <c r="C299">
        <v>1130.2</v>
      </c>
      <c r="D299">
        <v>1974.99</v>
      </c>
    </row>
    <row r="300" spans="1:4" ht="13.5">
      <c r="A300" s="74">
        <v>38321</v>
      </c>
      <c r="B300">
        <v>10428.02</v>
      </c>
      <c r="C300">
        <v>1173.82</v>
      </c>
      <c r="D300">
        <v>2096.81</v>
      </c>
    </row>
    <row r="301" spans="1:4" ht="13.5">
      <c r="A301" s="74">
        <v>38352</v>
      </c>
      <c r="B301">
        <v>10783.01</v>
      </c>
      <c r="C301">
        <v>1211.92</v>
      </c>
      <c r="D301">
        <v>2175.44</v>
      </c>
    </row>
    <row r="302" spans="1:4" ht="13.5">
      <c r="A302" s="74">
        <v>38383</v>
      </c>
      <c r="B302">
        <v>10489.94</v>
      </c>
      <c r="C302">
        <v>1181.27</v>
      </c>
      <c r="D302">
        <v>2062.41</v>
      </c>
    </row>
    <row r="303" spans="1:4" ht="13.5">
      <c r="A303" s="74">
        <v>38411</v>
      </c>
      <c r="B303">
        <v>10766.23</v>
      </c>
      <c r="C303">
        <v>1203.6</v>
      </c>
      <c r="D303">
        <v>2051.72</v>
      </c>
    </row>
    <row r="304" spans="1:4" ht="13.5">
      <c r="A304" s="74">
        <v>38442</v>
      </c>
      <c r="B304">
        <v>10503.76</v>
      </c>
      <c r="C304">
        <v>1180.59</v>
      </c>
      <c r="D304">
        <v>1999.23</v>
      </c>
    </row>
    <row r="305" spans="1:4" ht="13.5">
      <c r="A305" s="74">
        <v>38471</v>
      </c>
      <c r="B305">
        <v>10192.51</v>
      </c>
      <c r="C305">
        <v>1156.85</v>
      </c>
      <c r="D305">
        <v>1921.65</v>
      </c>
    </row>
    <row r="306" spans="1:4" ht="13.5">
      <c r="A306" s="74">
        <v>38503</v>
      </c>
      <c r="B306">
        <v>10467.48</v>
      </c>
      <c r="C306">
        <v>1191.5</v>
      </c>
      <c r="D306">
        <v>2068.22</v>
      </c>
    </row>
    <row r="307" spans="1:4" ht="13.5">
      <c r="A307" s="74">
        <v>38533</v>
      </c>
      <c r="B307">
        <v>10274.97</v>
      </c>
      <c r="C307">
        <v>1191.33</v>
      </c>
      <c r="D307">
        <v>2056.96</v>
      </c>
    </row>
    <row r="308" spans="1:4" ht="13.5">
      <c r="A308" s="74">
        <v>38562</v>
      </c>
      <c r="B308">
        <v>10640.91</v>
      </c>
      <c r="C308">
        <v>1234.18</v>
      </c>
      <c r="D308">
        <v>2184.83</v>
      </c>
    </row>
    <row r="309" spans="1:4" ht="13.5">
      <c r="A309" s="74">
        <v>38595</v>
      </c>
      <c r="B309">
        <v>10481.6</v>
      </c>
      <c r="C309">
        <v>1220.33</v>
      </c>
      <c r="D309">
        <v>2152.09</v>
      </c>
    </row>
    <row r="310" spans="1:4" ht="13.5">
      <c r="A310" s="74">
        <v>38625</v>
      </c>
      <c r="B310">
        <v>10568.7</v>
      </c>
      <c r="C310">
        <v>1228.81</v>
      </c>
      <c r="D310">
        <v>2151.69</v>
      </c>
    </row>
    <row r="311" spans="1:4" ht="13.5">
      <c r="A311" s="74">
        <v>38656</v>
      </c>
      <c r="B311">
        <v>10440.07</v>
      </c>
      <c r="C311">
        <v>1207.01</v>
      </c>
      <c r="D311">
        <v>2120.3</v>
      </c>
    </row>
    <row r="312" spans="1:4" ht="13.5">
      <c r="A312" s="74">
        <v>38686</v>
      </c>
      <c r="B312">
        <v>10805.87</v>
      </c>
      <c r="C312">
        <v>1249.48</v>
      </c>
      <c r="D312">
        <v>2232.82</v>
      </c>
    </row>
    <row r="313" spans="1:4" ht="13.5">
      <c r="A313" s="74">
        <v>38716</v>
      </c>
      <c r="B313">
        <v>10717.5</v>
      </c>
      <c r="C313">
        <v>1248.29</v>
      </c>
      <c r="D313">
        <v>2205.32</v>
      </c>
    </row>
    <row r="314" spans="1:4" ht="13.5">
      <c r="A314" s="74">
        <v>38748</v>
      </c>
      <c r="B314">
        <v>10864.86</v>
      </c>
      <c r="C314">
        <v>1280.08</v>
      </c>
      <c r="D314">
        <v>2305.82</v>
      </c>
    </row>
    <row r="315" spans="1:4" ht="13.5">
      <c r="A315" s="74">
        <v>38776</v>
      </c>
      <c r="B315">
        <v>10993.41</v>
      </c>
      <c r="C315">
        <v>1280.66</v>
      </c>
      <c r="D315">
        <v>2281.39</v>
      </c>
    </row>
    <row r="316" spans="1:4" ht="13.5">
      <c r="A316" s="74">
        <v>38807</v>
      </c>
      <c r="B316">
        <v>11109.32</v>
      </c>
      <c r="C316">
        <v>1294.87</v>
      </c>
      <c r="D316">
        <v>2339.79</v>
      </c>
    </row>
    <row r="317" spans="1:4" ht="13.5">
      <c r="A317" s="74">
        <v>38835</v>
      </c>
      <c r="B317">
        <v>11367.14</v>
      </c>
      <c r="C317">
        <v>1310.61</v>
      </c>
      <c r="D317">
        <v>2322.57</v>
      </c>
    </row>
    <row r="318" spans="1:4" ht="13.5">
      <c r="A318" s="74">
        <v>38868</v>
      </c>
      <c r="B318">
        <v>11168.31</v>
      </c>
      <c r="C318">
        <v>1270.09</v>
      </c>
      <c r="D318">
        <v>2178.88</v>
      </c>
    </row>
    <row r="319" spans="1:4" ht="13.5">
      <c r="A319" s="74">
        <v>38898</v>
      </c>
      <c r="B319">
        <v>11150.22</v>
      </c>
      <c r="C319">
        <v>1270.2</v>
      </c>
      <c r="D319">
        <v>2172.09</v>
      </c>
    </row>
    <row r="320" spans="1:4" ht="13.5">
      <c r="A320" s="74">
        <v>38929</v>
      </c>
      <c r="B320">
        <v>11185.68</v>
      </c>
      <c r="C320">
        <v>1276.66</v>
      </c>
      <c r="D320">
        <v>2091.47</v>
      </c>
    </row>
    <row r="321" spans="1:4" ht="13.5">
      <c r="A321" s="74">
        <v>38960</v>
      </c>
      <c r="B321">
        <v>11381.15</v>
      </c>
      <c r="C321">
        <v>1303.82</v>
      </c>
      <c r="D321">
        <v>2183.75</v>
      </c>
    </row>
    <row r="322" spans="1:4" ht="13.5">
      <c r="A322" s="74">
        <v>38989</v>
      </c>
      <c r="B322">
        <v>11679.07</v>
      </c>
      <c r="C322">
        <v>1335.85</v>
      </c>
      <c r="D322">
        <v>2258.43</v>
      </c>
    </row>
    <row r="323" spans="1:4" ht="13.5">
      <c r="A323" s="74">
        <v>39021</v>
      </c>
      <c r="B323">
        <v>12080.73</v>
      </c>
      <c r="C323">
        <v>1377.94</v>
      </c>
      <c r="D323">
        <v>2366.71</v>
      </c>
    </row>
    <row r="324" spans="1:4" ht="13.5">
      <c r="A324" s="74">
        <v>39051</v>
      </c>
      <c r="B324">
        <v>12221.93</v>
      </c>
      <c r="C324">
        <v>1400.63</v>
      </c>
      <c r="D324">
        <v>2431.77</v>
      </c>
    </row>
    <row r="325" spans="1:4" ht="13.5">
      <c r="A325" s="74">
        <v>39080</v>
      </c>
      <c r="B325">
        <v>12463.15</v>
      </c>
      <c r="C325">
        <v>1418.3</v>
      </c>
      <c r="D325">
        <v>2415.29</v>
      </c>
    </row>
    <row r="326" spans="1:4" ht="13.5">
      <c r="A326" s="74">
        <v>39113</v>
      </c>
      <c r="B326">
        <v>12621.69</v>
      </c>
      <c r="C326">
        <v>1438.24</v>
      </c>
      <c r="D326">
        <v>2463.93</v>
      </c>
    </row>
    <row r="327" spans="1:4" ht="13.5">
      <c r="A327" s="74">
        <v>39141</v>
      </c>
      <c r="B327">
        <v>12268.63</v>
      </c>
      <c r="C327">
        <v>1406.82</v>
      </c>
      <c r="D327">
        <v>2416.15</v>
      </c>
    </row>
    <row r="328" spans="1:4" ht="13.5">
      <c r="A328" s="74">
        <v>39171</v>
      </c>
      <c r="B328">
        <v>12354.35</v>
      </c>
      <c r="C328">
        <v>1420.86</v>
      </c>
      <c r="D328">
        <v>2421.64</v>
      </c>
    </row>
    <row r="329" spans="1:4" ht="13.5">
      <c r="A329" s="74">
        <v>39202</v>
      </c>
      <c r="B329">
        <v>13062.91</v>
      </c>
      <c r="C329">
        <v>1482.37</v>
      </c>
      <c r="D329">
        <v>2525.09</v>
      </c>
    </row>
    <row r="330" spans="1:4" ht="13.5">
      <c r="A330" s="74">
        <v>39233</v>
      </c>
      <c r="B330">
        <v>13627.64</v>
      </c>
      <c r="C330">
        <v>1530.62</v>
      </c>
      <c r="D330">
        <v>2604.52</v>
      </c>
    </row>
    <row r="331" spans="1:4" ht="13.5">
      <c r="A331" s="74">
        <v>39262</v>
      </c>
      <c r="B331">
        <v>13408.62</v>
      </c>
      <c r="C331">
        <v>1503.35</v>
      </c>
      <c r="D331">
        <v>2603.23</v>
      </c>
    </row>
    <row r="332" spans="1:4" ht="13.5">
      <c r="A332" s="74">
        <v>39294</v>
      </c>
      <c r="B332">
        <v>13211.99</v>
      </c>
      <c r="C332">
        <v>1455.27</v>
      </c>
      <c r="D332">
        <v>2546.27</v>
      </c>
    </row>
    <row r="333" spans="1:4" ht="13.5">
      <c r="A333" s="74">
        <v>39325</v>
      </c>
      <c r="B333">
        <v>13357.74</v>
      </c>
      <c r="C333">
        <v>1473.99</v>
      </c>
      <c r="D333">
        <v>2596.36</v>
      </c>
    </row>
    <row r="334" spans="1:4" ht="13.5">
      <c r="A334" s="74">
        <v>39353</v>
      </c>
      <c r="B334">
        <v>13895.63</v>
      </c>
      <c r="C334">
        <v>1526.75</v>
      </c>
      <c r="D334">
        <v>2701.5</v>
      </c>
    </row>
    <row r="335" spans="1:4" ht="13.5">
      <c r="A335" s="74">
        <v>39386</v>
      </c>
      <c r="B335">
        <v>13930.01</v>
      </c>
      <c r="C335">
        <v>1549.38</v>
      </c>
      <c r="D335">
        <v>2859.12</v>
      </c>
    </row>
    <row r="336" spans="1:4" ht="13.5">
      <c r="A336" s="74">
        <v>39416</v>
      </c>
      <c r="B336">
        <v>13371.72</v>
      </c>
      <c r="C336">
        <v>1481.14</v>
      </c>
      <c r="D336">
        <v>2660.96</v>
      </c>
    </row>
    <row r="337" spans="1:4" ht="13.5">
      <c r="A337" s="74">
        <v>39447</v>
      </c>
      <c r="B337">
        <v>13264.82</v>
      </c>
      <c r="C337">
        <v>1468.36</v>
      </c>
      <c r="D337">
        <v>2652.28</v>
      </c>
    </row>
    <row r="338" spans="1:4" ht="13.5">
      <c r="A338" s="74">
        <v>39478</v>
      </c>
      <c r="B338">
        <v>12650.36</v>
      </c>
      <c r="C338">
        <v>1378.55</v>
      </c>
      <c r="D338">
        <v>2389.86</v>
      </c>
    </row>
    <row r="339" spans="1:4" ht="13.5">
      <c r="A339" s="74">
        <v>39507</v>
      </c>
      <c r="B339">
        <v>12266.39</v>
      </c>
      <c r="C339">
        <v>1330.63</v>
      </c>
      <c r="D339">
        <v>2271.48</v>
      </c>
    </row>
    <row r="340" spans="1:4" ht="13.5">
      <c r="A340" s="74">
        <v>39538</v>
      </c>
      <c r="B340">
        <v>12262.89</v>
      </c>
      <c r="C340">
        <v>1322.7</v>
      </c>
      <c r="D340">
        <v>2279.1</v>
      </c>
    </row>
    <row r="341" spans="1:4" ht="13.5">
      <c r="A341" s="74">
        <v>39568</v>
      </c>
      <c r="B341">
        <v>12820.13</v>
      </c>
      <c r="C341">
        <v>1385.59</v>
      </c>
      <c r="D341">
        <v>2412.8</v>
      </c>
    </row>
    <row r="342" spans="1:4" ht="13.5">
      <c r="A342" s="74">
        <v>39598</v>
      </c>
      <c r="B342">
        <v>12638.32</v>
      </c>
      <c r="C342">
        <v>1400.38</v>
      </c>
      <c r="D342">
        <v>2522.66</v>
      </c>
    </row>
    <row r="343" spans="1:4" ht="13.5">
      <c r="A343" s="74">
        <v>39629</v>
      </c>
      <c r="B343">
        <v>11350.01</v>
      </c>
      <c r="C343">
        <v>1280</v>
      </c>
      <c r="D343">
        <v>2292.98</v>
      </c>
    </row>
    <row r="344" spans="1:4" ht="13.5">
      <c r="A344" s="74">
        <v>39660</v>
      </c>
      <c r="B344">
        <v>11378.02</v>
      </c>
      <c r="C344">
        <v>1267.38</v>
      </c>
      <c r="D344">
        <v>2325.55</v>
      </c>
    </row>
    <row r="345" spans="1:4" ht="13.5">
      <c r="A345" s="74">
        <v>39689</v>
      </c>
      <c r="B345">
        <v>11543.55</v>
      </c>
      <c r="C345">
        <v>1282.83</v>
      </c>
      <c r="D345">
        <v>2367.52</v>
      </c>
    </row>
    <row r="346" spans="1:4" ht="13.5">
      <c r="A346" s="74">
        <v>39721</v>
      </c>
      <c r="B346">
        <v>10850.66</v>
      </c>
      <c r="C346">
        <v>1166.36</v>
      </c>
      <c r="D346">
        <v>2091.88</v>
      </c>
    </row>
    <row r="347" spans="1:4" ht="13.5">
      <c r="A347" s="74">
        <v>39752</v>
      </c>
      <c r="B347">
        <v>9325.01</v>
      </c>
      <c r="C347">
        <v>968.75</v>
      </c>
      <c r="D347">
        <v>1720.95</v>
      </c>
    </row>
    <row r="348" spans="1:4" ht="13.5">
      <c r="A348" s="74">
        <v>39780</v>
      </c>
      <c r="B348">
        <v>8829.04</v>
      </c>
      <c r="C348">
        <v>896.24</v>
      </c>
      <c r="D348">
        <v>1535.57</v>
      </c>
    </row>
    <row r="349" spans="1:4" ht="13.5">
      <c r="A349" s="74">
        <v>39813</v>
      </c>
      <c r="B349">
        <v>8776.39</v>
      </c>
      <c r="C349">
        <v>903.25</v>
      </c>
      <c r="D349">
        <v>1577.03</v>
      </c>
    </row>
    <row r="350" spans="1:4" ht="13.5">
      <c r="A350" s="74">
        <v>39843</v>
      </c>
      <c r="B350">
        <v>8000.86</v>
      </c>
      <c r="C350">
        <v>825.88</v>
      </c>
      <c r="D350">
        <v>1476.42</v>
      </c>
    </row>
    <row r="351" spans="1:4" ht="13.5">
      <c r="A351" s="74">
        <v>39871</v>
      </c>
      <c r="B351">
        <v>7062.93</v>
      </c>
      <c r="C351">
        <v>735.09</v>
      </c>
      <c r="D351">
        <v>1377.84</v>
      </c>
    </row>
    <row r="352" spans="1:4" ht="13.5">
      <c r="A352" s="74">
        <v>39903</v>
      </c>
      <c r="B352">
        <v>7608.92</v>
      </c>
      <c r="C352">
        <v>797.87</v>
      </c>
      <c r="D352">
        <v>1528.59</v>
      </c>
    </row>
    <row r="353" spans="1:4" ht="13.5">
      <c r="A353" s="74">
        <v>39933</v>
      </c>
      <c r="B353">
        <v>8168.12</v>
      </c>
      <c r="C353">
        <v>872.81</v>
      </c>
      <c r="D353">
        <v>1717.3</v>
      </c>
    </row>
    <row r="354" spans="1:4" ht="13.5">
      <c r="A354" s="74">
        <v>39962</v>
      </c>
      <c r="B354">
        <v>8500.33</v>
      </c>
      <c r="C354">
        <v>919.14</v>
      </c>
      <c r="D354">
        <v>1774.33</v>
      </c>
    </row>
    <row r="355" spans="1:4" ht="13.5">
      <c r="A355" s="74">
        <v>39994</v>
      </c>
      <c r="B355">
        <v>8447</v>
      </c>
      <c r="C355">
        <v>919.32</v>
      </c>
      <c r="D355">
        <v>1835.04</v>
      </c>
    </row>
    <row r="356" spans="1:4" ht="13.5">
      <c r="A356" s="74">
        <v>40025</v>
      </c>
      <c r="B356">
        <v>9171.61</v>
      </c>
      <c r="C356">
        <v>987.48</v>
      </c>
      <c r="D356">
        <v>1978.5</v>
      </c>
    </row>
    <row r="357" spans="1:4" ht="13.5">
      <c r="A357" s="74">
        <v>40056</v>
      </c>
      <c r="B357">
        <v>9496.28</v>
      </c>
      <c r="C357">
        <v>1020.62</v>
      </c>
      <c r="D357">
        <v>2009.06</v>
      </c>
    </row>
    <row r="358" spans="1:4" ht="13.5">
      <c r="A358" s="74">
        <v>40086</v>
      </c>
      <c r="B358">
        <v>9712.28</v>
      </c>
      <c r="C358">
        <v>1057.08</v>
      </c>
      <c r="D358">
        <v>2122.42</v>
      </c>
    </row>
    <row r="359" spans="1:4" ht="13.5">
      <c r="A359" s="74">
        <v>40116</v>
      </c>
      <c r="B359">
        <v>9712.73</v>
      </c>
      <c r="C359">
        <v>1036.19</v>
      </c>
      <c r="D359">
        <v>2045.11</v>
      </c>
    </row>
    <row r="360" spans="1:4" ht="13.5">
      <c r="A360" s="74">
        <v>40147</v>
      </c>
      <c r="B360">
        <v>10344.84</v>
      </c>
      <c r="C360">
        <v>1095.63</v>
      </c>
      <c r="D360">
        <v>2144.6</v>
      </c>
    </row>
    <row r="361" spans="1:4" ht="13.5">
      <c r="A361" s="74">
        <v>40178</v>
      </c>
      <c r="B361">
        <v>10428.05</v>
      </c>
      <c r="C361">
        <v>1115.1</v>
      </c>
      <c r="D361">
        <v>2269.15</v>
      </c>
    </row>
    <row r="362" spans="1:4" ht="13.5">
      <c r="A362" s="74">
        <v>40207</v>
      </c>
      <c r="B362">
        <v>10067.33</v>
      </c>
      <c r="C362">
        <v>1073.87</v>
      </c>
      <c r="D362">
        <v>2147.35</v>
      </c>
    </row>
    <row r="363" spans="1:4" ht="13.5">
      <c r="A363" s="74">
        <v>40235</v>
      </c>
      <c r="B363">
        <v>10325.26</v>
      </c>
      <c r="C363">
        <v>1104.49</v>
      </c>
      <c r="D363">
        <v>2238.26</v>
      </c>
    </row>
    <row r="364" spans="1:4" ht="13.5">
      <c r="A364" s="74">
        <v>40268</v>
      </c>
      <c r="B364">
        <v>10856.63</v>
      </c>
      <c r="C364">
        <v>1169.43</v>
      </c>
      <c r="D364">
        <v>2397.96</v>
      </c>
    </row>
    <row r="365" spans="1:4" ht="13.5">
      <c r="A365" s="74">
        <v>40298</v>
      </c>
      <c r="B365">
        <v>11008.61</v>
      </c>
      <c r="C365">
        <v>1186.69</v>
      </c>
      <c r="D365">
        <v>2461.19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59"/>
  <sheetViews>
    <sheetView workbookViewId="0" topLeftCell="A231">
      <selection activeCell="K5" sqref="K5"/>
    </sheetView>
  </sheetViews>
  <sheetFormatPr defaultColWidth="9.00390625" defaultRowHeight="13.5"/>
  <sheetData>
    <row r="1" ht="13.5">
      <c r="A1" t="s">
        <v>26</v>
      </c>
    </row>
    <row r="2" spans="2:13" ht="13.5">
      <c r="B2" t="s">
        <v>27</v>
      </c>
      <c r="M2" t="s">
        <v>28</v>
      </c>
    </row>
    <row r="3" spans="1:31" ht="13.5">
      <c r="A3" t="s">
        <v>29</v>
      </c>
      <c r="B3" t="s">
        <v>30</v>
      </c>
      <c r="J3" t="s">
        <v>31</v>
      </c>
      <c r="M3" t="s">
        <v>32</v>
      </c>
      <c r="N3" t="s">
        <v>33</v>
      </c>
      <c r="V3" t="s">
        <v>34</v>
      </c>
      <c r="W3" t="s">
        <v>35</v>
      </c>
      <c r="X3" t="s">
        <v>36</v>
      </c>
      <c r="Y3" t="s">
        <v>37</v>
      </c>
      <c r="Z3" t="s">
        <v>38</v>
      </c>
      <c r="AA3" t="s">
        <v>39</v>
      </c>
      <c r="AB3" t="s">
        <v>40</v>
      </c>
      <c r="AC3" t="s">
        <v>41</v>
      </c>
      <c r="AD3" t="s">
        <v>42</v>
      </c>
      <c r="AE3" t="s">
        <v>43</v>
      </c>
    </row>
    <row r="4" spans="1:21" ht="13.5">
      <c r="A4" t="s">
        <v>44</v>
      </c>
      <c r="B4" t="s">
        <v>45</v>
      </c>
      <c r="D4" t="s">
        <v>46</v>
      </c>
      <c r="F4" t="s">
        <v>47</v>
      </c>
      <c r="H4" t="s">
        <v>48</v>
      </c>
      <c r="J4" t="s">
        <v>49</v>
      </c>
      <c r="K4" t="s">
        <v>50</v>
      </c>
      <c r="L4" t="s">
        <v>51</v>
      </c>
      <c r="N4" t="s">
        <v>52</v>
      </c>
      <c r="O4" t="s">
        <v>53</v>
      </c>
      <c r="P4" t="s">
        <v>54</v>
      </c>
      <c r="Q4" t="s">
        <v>55</v>
      </c>
      <c r="R4" t="s">
        <v>56</v>
      </c>
      <c r="S4" t="s">
        <v>57</v>
      </c>
      <c r="T4" t="s">
        <v>58</v>
      </c>
      <c r="U4" t="s">
        <v>59</v>
      </c>
    </row>
    <row r="5" spans="3:9" ht="13.5">
      <c r="C5" t="s">
        <v>60</v>
      </c>
      <c r="E5" t="s">
        <v>61</v>
      </c>
      <c r="F5" t="s">
        <v>12</v>
      </c>
      <c r="G5" t="s">
        <v>13</v>
      </c>
      <c r="H5" t="s">
        <v>62</v>
      </c>
      <c r="I5" t="s">
        <v>63</v>
      </c>
    </row>
    <row r="7" ht="13.5">
      <c r="A7" t="s">
        <v>64</v>
      </c>
    </row>
    <row r="8" spans="2:13" ht="13.5">
      <c r="B8" t="s">
        <v>65</v>
      </c>
      <c r="M8" t="s">
        <v>66</v>
      </c>
    </row>
    <row r="9" spans="1:31" ht="13.5">
      <c r="A9" t="s">
        <v>67</v>
      </c>
      <c r="B9" t="s">
        <v>68</v>
      </c>
      <c r="J9" t="s">
        <v>69</v>
      </c>
      <c r="M9" t="s">
        <v>70</v>
      </c>
      <c r="N9" t="s">
        <v>71</v>
      </c>
      <c r="V9" t="s">
        <v>72</v>
      </c>
      <c r="W9" t="s">
        <v>73</v>
      </c>
      <c r="X9" t="s">
        <v>74</v>
      </c>
      <c r="Y9" t="s">
        <v>75</v>
      </c>
      <c r="Z9" t="s">
        <v>76</v>
      </c>
      <c r="AA9" t="s">
        <v>77</v>
      </c>
      <c r="AB9" t="s">
        <v>78</v>
      </c>
      <c r="AC9" t="s">
        <v>79</v>
      </c>
      <c r="AD9" t="s">
        <v>80</v>
      </c>
      <c r="AE9" t="s">
        <v>81</v>
      </c>
    </row>
    <row r="10" spans="1:21" ht="13.5">
      <c r="A10" t="s">
        <v>82</v>
      </c>
      <c r="B10" t="s">
        <v>83</v>
      </c>
      <c r="D10" t="s">
        <v>84</v>
      </c>
      <c r="F10" t="s">
        <v>85</v>
      </c>
      <c r="H10" t="s">
        <v>86</v>
      </c>
      <c r="J10" t="s">
        <v>87</v>
      </c>
      <c r="K10" t="s">
        <v>88</v>
      </c>
      <c r="L10" t="s">
        <v>89</v>
      </c>
      <c r="N10" t="s">
        <v>90</v>
      </c>
      <c r="O10" t="s">
        <v>91</v>
      </c>
      <c r="P10" t="s">
        <v>92</v>
      </c>
      <c r="Q10" t="s">
        <v>93</v>
      </c>
      <c r="R10" t="s">
        <v>94</v>
      </c>
      <c r="S10" t="s">
        <v>95</v>
      </c>
      <c r="T10" t="s">
        <v>96</v>
      </c>
      <c r="U10" t="s">
        <v>97</v>
      </c>
    </row>
    <row r="11" spans="3:9" ht="13.5">
      <c r="C11" t="s">
        <v>98</v>
      </c>
      <c r="E11" t="s">
        <v>99</v>
      </c>
      <c r="F11" t="s">
        <v>16</v>
      </c>
      <c r="G11" t="s">
        <v>17</v>
      </c>
      <c r="H11" t="s">
        <v>100</v>
      </c>
      <c r="I11" t="s">
        <v>101</v>
      </c>
    </row>
    <row r="13" ht="13.5">
      <c r="A13">
        <v>1970.01</v>
      </c>
    </row>
    <row r="14" ht="13.5">
      <c r="A14">
        <v>1970.02</v>
      </c>
    </row>
    <row r="15" ht="13.5">
      <c r="A15">
        <v>1970.03</v>
      </c>
    </row>
    <row r="16" ht="13.5">
      <c r="A16">
        <v>1970.04</v>
      </c>
    </row>
    <row r="17" ht="13.5">
      <c r="A17">
        <v>1970.05</v>
      </c>
    </row>
    <row r="18" ht="13.5">
      <c r="A18">
        <v>1970.06</v>
      </c>
    </row>
    <row r="19" ht="13.5">
      <c r="A19">
        <v>1970.07</v>
      </c>
    </row>
    <row r="20" ht="13.5">
      <c r="A20">
        <v>1970.08</v>
      </c>
    </row>
    <row r="21" ht="13.5">
      <c r="A21">
        <v>1970.09</v>
      </c>
    </row>
    <row r="22" ht="13.5">
      <c r="A22">
        <v>1970.1</v>
      </c>
    </row>
    <row r="23" ht="13.5">
      <c r="A23">
        <v>1970.11</v>
      </c>
    </row>
    <row r="24" ht="13.5">
      <c r="A24">
        <v>1970.12</v>
      </c>
    </row>
    <row r="25" spans="1:5" ht="13.5">
      <c r="A25">
        <v>1971.01</v>
      </c>
      <c r="E25">
        <v>-0.59</v>
      </c>
    </row>
    <row r="26" spans="1:5" ht="13.5">
      <c r="A26">
        <v>1971.02</v>
      </c>
      <c r="E26">
        <v>-1</v>
      </c>
    </row>
    <row r="27" spans="1:5" ht="13.5">
      <c r="A27">
        <v>1971.03</v>
      </c>
      <c r="E27">
        <v>-1.37</v>
      </c>
    </row>
    <row r="28" spans="1:5" ht="13.5">
      <c r="A28">
        <v>1971.04</v>
      </c>
      <c r="E28">
        <v>-1.73</v>
      </c>
    </row>
    <row r="29" spans="1:5" ht="13.5">
      <c r="A29">
        <v>1971.05</v>
      </c>
      <c r="E29">
        <v>-2.44</v>
      </c>
    </row>
    <row r="30" spans="1:5" ht="13.5">
      <c r="A30">
        <v>1971.06</v>
      </c>
      <c r="E30">
        <v>-2.22</v>
      </c>
    </row>
    <row r="31" spans="1:5" ht="13.5">
      <c r="A31">
        <v>1971.07</v>
      </c>
      <c r="E31">
        <v>-2.9</v>
      </c>
    </row>
    <row r="32" ht="13.5">
      <c r="A32">
        <v>1971.08</v>
      </c>
    </row>
    <row r="33" spans="1:5" ht="13.5">
      <c r="A33">
        <v>1971.09</v>
      </c>
      <c r="E33">
        <v>-8.62</v>
      </c>
    </row>
    <row r="34" spans="1:5" ht="13.5">
      <c r="A34">
        <v>1971.1</v>
      </c>
      <c r="E34">
        <v>-7.95</v>
      </c>
    </row>
    <row r="35" spans="1:5" ht="13.5">
      <c r="A35">
        <v>1971.11</v>
      </c>
      <c r="E35">
        <v>-12.01</v>
      </c>
    </row>
    <row r="36" spans="1:5" ht="13.5">
      <c r="A36">
        <v>1971.12</v>
      </c>
      <c r="E36">
        <v>-3.88</v>
      </c>
    </row>
    <row r="37" spans="1:5" ht="13.5">
      <c r="A37">
        <v>1972.01</v>
      </c>
      <c r="E37">
        <v>-3.21</v>
      </c>
    </row>
    <row r="38" spans="1:5" ht="13.5">
      <c r="A38">
        <v>1972.02</v>
      </c>
      <c r="E38">
        <v>-3.15</v>
      </c>
    </row>
    <row r="39" spans="1:5" ht="13.5">
      <c r="A39">
        <v>1972.03</v>
      </c>
      <c r="E39">
        <v>-7.08</v>
      </c>
    </row>
    <row r="40" spans="1:5" ht="13.5">
      <c r="A40">
        <v>1972.04</v>
      </c>
      <c r="E40">
        <v>-3.83</v>
      </c>
    </row>
    <row r="41" spans="1:5" ht="13.5">
      <c r="A41">
        <v>1972.05</v>
      </c>
      <c r="E41">
        <v>-1.82</v>
      </c>
    </row>
    <row r="42" spans="1:5" ht="13.5">
      <c r="A42">
        <v>1972.06</v>
      </c>
      <c r="E42">
        <v>-5.91</v>
      </c>
    </row>
    <row r="43" spans="1:5" ht="13.5">
      <c r="A43">
        <v>1972.07</v>
      </c>
      <c r="E43">
        <v>-7.05</v>
      </c>
    </row>
    <row r="44" spans="1:5" ht="13.5">
      <c r="A44">
        <v>1972.08</v>
      </c>
      <c r="E44">
        <v>-6.56</v>
      </c>
    </row>
    <row r="45" spans="1:5" ht="13.5">
      <c r="A45">
        <v>1972.09</v>
      </c>
      <c r="E45">
        <v>-5.17</v>
      </c>
    </row>
    <row r="46" spans="1:5" ht="13.5">
      <c r="A46">
        <v>1972.1</v>
      </c>
      <c r="E46">
        <v>-14.34</v>
      </c>
    </row>
    <row r="47" spans="1:5" ht="13.5">
      <c r="A47">
        <v>1972.11</v>
      </c>
      <c r="E47">
        <v>-8.32</v>
      </c>
    </row>
    <row r="48" spans="1:5" ht="13.5">
      <c r="A48">
        <v>1972.12</v>
      </c>
      <c r="E48">
        <v>-8.99</v>
      </c>
    </row>
    <row r="49" spans="1:5" ht="13.5">
      <c r="A49">
        <v>1973.01</v>
      </c>
      <c r="B49">
        <v>301.15</v>
      </c>
      <c r="E49">
        <v>-5.96</v>
      </c>
    </row>
    <row r="50" spans="1:2" ht="13.5">
      <c r="A50">
        <v>1973.02</v>
      </c>
      <c r="B50">
        <v>270</v>
      </c>
    </row>
    <row r="51" spans="1:5" ht="13.5">
      <c r="A51">
        <v>1973.03</v>
      </c>
      <c r="B51">
        <v>265.83</v>
      </c>
      <c r="E51">
        <v>-8.41</v>
      </c>
    </row>
    <row r="52" spans="1:5" ht="13.5">
      <c r="A52">
        <v>1973.04</v>
      </c>
      <c r="B52">
        <v>265.5</v>
      </c>
      <c r="E52">
        <v>-2.07</v>
      </c>
    </row>
    <row r="53" spans="1:5" ht="13.5">
      <c r="A53">
        <v>1973.05</v>
      </c>
      <c r="B53">
        <v>264.95</v>
      </c>
      <c r="E53">
        <v>-3.56</v>
      </c>
    </row>
    <row r="54" spans="1:5" ht="13.5">
      <c r="A54">
        <v>1973.06</v>
      </c>
      <c r="B54">
        <v>265.3</v>
      </c>
      <c r="E54">
        <v>-6.66</v>
      </c>
    </row>
    <row r="55" spans="1:5" ht="13.5">
      <c r="A55">
        <v>1973.07</v>
      </c>
      <c r="B55">
        <v>263.45</v>
      </c>
      <c r="E55">
        <v>-11.75</v>
      </c>
    </row>
    <row r="56" spans="1:5" ht="13.5">
      <c r="A56">
        <v>1973.08</v>
      </c>
      <c r="B56">
        <v>265.3</v>
      </c>
      <c r="E56">
        <v>-3.95</v>
      </c>
    </row>
    <row r="57" spans="1:5" ht="13.5">
      <c r="A57">
        <v>1973.09</v>
      </c>
      <c r="B57">
        <v>265.7</v>
      </c>
      <c r="E57">
        <v>-1.88</v>
      </c>
    </row>
    <row r="58" spans="1:5" ht="13.5">
      <c r="A58">
        <v>1973.1</v>
      </c>
      <c r="B58">
        <v>266.68</v>
      </c>
      <c r="E58">
        <v>7.75</v>
      </c>
    </row>
    <row r="59" spans="1:5" ht="13.5">
      <c r="A59">
        <v>1973.11</v>
      </c>
      <c r="B59">
        <v>279</v>
      </c>
      <c r="E59">
        <v>17.14</v>
      </c>
    </row>
    <row r="60" spans="1:5" ht="13.5">
      <c r="A60">
        <v>1973.12</v>
      </c>
      <c r="B60">
        <v>280</v>
      </c>
      <c r="E60">
        <v>31.43</v>
      </c>
    </row>
    <row r="61" spans="1:5" ht="13.5">
      <c r="A61">
        <v>1974.01</v>
      </c>
      <c r="B61">
        <v>299</v>
      </c>
      <c r="E61">
        <v>14.05</v>
      </c>
    </row>
    <row r="62" spans="1:5" ht="13.5">
      <c r="A62">
        <v>1974.02</v>
      </c>
      <c r="B62">
        <v>287.6</v>
      </c>
      <c r="E62">
        <v>23.92</v>
      </c>
    </row>
    <row r="63" spans="1:5" ht="13.5">
      <c r="A63">
        <v>1974.03</v>
      </c>
      <c r="B63">
        <v>276</v>
      </c>
      <c r="E63">
        <v>26.9</v>
      </c>
    </row>
    <row r="64" spans="1:5" ht="13.5">
      <c r="A64">
        <v>1974.04</v>
      </c>
      <c r="B64">
        <v>279.75</v>
      </c>
      <c r="E64">
        <v>5.15</v>
      </c>
    </row>
    <row r="65" spans="1:5" ht="13.5">
      <c r="A65">
        <v>1974.05</v>
      </c>
      <c r="B65">
        <v>281.9</v>
      </c>
      <c r="E65">
        <v>1.99</v>
      </c>
    </row>
    <row r="66" spans="1:5" ht="13.5">
      <c r="A66">
        <v>1974.06</v>
      </c>
      <c r="B66">
        <v>284.1</v>
      </c>
      <c r="E66">
        <v>-0.73</v>
      </c>
    </row>
    <row r="67" spans="1:5" ht="13.5">
      <c r="A67">
        <v>1974.07</v>
      </c>
      <c r="B67">
        <v>297.8</v>
      </c>
      <c r="E67">
        <v>-2.48</v>
      </c>
    </row>
    <row r="68" spans="1:5" ht="13.5">
      <c r="A68">
        <v>1974.08</v>
      </c>
      <c r="B68">
        <v>302.7</v>
      </c>
      <c r="E68">
        <v>0.59</v>
      </c>
    </row>
    <row r="69" spans="1:5" ht="13.5">
      <c r="A69">
        <v>1974.09</v>
      </c>
      <c r="B69">
        <v>298.5</v>
      </c>
      <c r="E69">
        <v>1.88</v>
      </c>
    </row>
    <row r="70" spans="1:5" ht="13.5">
      <c r="A70">
        <v>1974.1</v>
      </c>
      <c r="B70">
        <v>299.85</v>
      </c>
      <c r="E70">
        <v>2.39</v>
      </c>
    </row>
    <row r="71" spans="1:5" ht="13.5">
      <c r="A71">
        <v>1974.11</v>
      </c>
      <c r="B71">
        <v>300.1</v>
      </c>
      <c r="E71">
        <v>2.86</v>
      </c>
    </row>
    <row r="72" spans="1:5" ht="13.5">
      <c r="A72">
        <v>1974.12</v>
      </c>
      <c r="B72">
        <v>300.95</v>
      </c>
      <c r="E72">
        <v>3.6</v>
      </c>
    </row>
    <row r="73" spans="1:5" ht="13.5">
      <c r="A73">
        <v>1975.01</v>
      </c>
      <c r="B73">
        <v>297.85</v>
      </c>
      <c r="E73">
        <v>0.29</v>
      </c>
    </row>
    <row r="74" spans="1:5" ht="13.5">
      <c r="A74">
        <v>1975.02</v>
      </c>
      <c r="B74">
        <v>286.6</v>
      </c>
      <c r="E74">
        <v>0.14</v>
      </c>
    </row>
    <row r="75" spans="1:5" ht="13.5">
      <c r="A75">
        <v>1975.03</v>
      </c>
      <c r="B75">
        <v>293.8</v>
      </c>
      <c r="E75">
        <v>-0.54</v>
      </c>
    </row>
    <row r="76" spans="1:5" ht="13.5">
      <c r="A76">
        <v>1975.04</v>
      </c>
      <c r="B76">
        <v>293.3</v>
      </c>
      <c r="E76">
        <v>-2.25</v>
      </c>
    </row>
    <row r="77" spans="1:5" ht="13.5">
      <c r="A77">
        <v>1975.05</v>
      </c>
      <c r="B77">
        <v>291.35</v>
      </c>
      <c r="E77">
        <v>0</v>
      </c>
    </row>
    <row r="78" spans="1:5" ht="13.5">
      <c r="A78">
        <v>1975.06</v>
      </c>
      <c r="B78">
        <v>296.35</v>
      </c>
      <c r="E78">
        <v>-0.34</v>
      </c>
    </row>
    <row r="79" spans="1:5" ht="13.5">
      <c r="A79">
        <v>1975.07</v>
      </c>
      <c r="B79">
        <v>297.35</v>
      </c>
      <c r="E79">
        <v>-0.47</v>
      </c>
    </row>
    <row r="80" spans="1:5" ht="13.5">
      <c r="A80">
        <v>1975.08</v>
      </c>
      <c r="B80">
        <v>297.9</v>
      </c>
      <c r="E80">
        <v>1.88</v>
      </c>
    </row>
    <row r="81" spans="1:5" ht="13.5">
      <c r="A81">
        <v>1975.09</v>
      </c>
      <c r="B81">
        <v>302.7</v>
      </c>
      <c r="E81">
        <v>5.82</v>
      </c>
    </row>
    <row r="82" spans="1:5" ht="13.5">
      <c r="A82">
        <v>1975.1</v>
      </c>
      <c r="B82">
        <v>301.8</v>
      </c>
      <c r="E82">
        <v>1.19</v>
      </c>
    </row>
    <row r="83" spans="1:5" ht="13.5">
      <c r="A83">
        <v>1975.11</v>
      </c>
      <c r="B83">
        <v>303</v>
      </c>
      <c r="E83">
        <v>1.25</v>
      </c>
    </row>
    <row r="84" spans="1:5" ht="13.5">
      <c r="A84">
        <v>1975.12</v>
      </c>
      <c r="B84">
        <v>305.15</v>
      </c>
      <c r="E84">
        <v>1.44</v>
      </c>
    </row>
    <row r="85" spans="1:5" ht="13.5">
      <c r="A85">
        <v>1976.01</v>
      </c>
      <c r="B85">
        <v>303.7</v>
      </c>
      <c r="E85">
        <v>0</v>
      </c>
    </row>
    <row r="86" spans="1:5" ht="13.5">
      <c r="A86">
        <v>1976.02</v>
      </c>
      <c r="B86">
        <v>302.25</v>
      </c>
      <c r="E86">
        <v>0.13</v>
      </c>
    </row>
    <row r="87" spans="1:5" ht="13.5">
      <c r="A87">
        <v>1976.03</v>
      </c>
      <c r="B87">
        <v>299.7</v>
      </c>
      <c r="E87">
        <v>0.91</v>
      </c>
    </row>
    <row r="88" spans="1:5" ht="13.5">
      <c r="A88">
        <v>1976.04</v>
      </c>
      <c r="B88">
        <v>299.4</v>
      </c>
      <c r="E88">
        <v>0.24</v>
      </c>
    </row>
    <row r="89" spans="1:5" ht="13.5">
      <c r="A89">
        <v>1976.05</v>
      </c>
      <c r="B89">
        <v>299.95</v>
      </c>
      <c r="E89">
        <v>0.73</v>
      </c>
    </row>
    <row r="90" spans="1:5" ht="13.5">
      <c r="A90">
        <v>1976.06</v>
      </c>
      <c r="B90">
        <v>297.4</v>
      </c>
      <c r="E90">
        <v>0.34</v>
      </c>
    </row>
    <row r="91" spans="1:5" ht="13.5">
      <c r="A91">
        <v>1976.07</v>
      </c>
      <c r="B91">
        <v>293.4</v>
      </c>
      <c r="E91">
        <v>0.55</v>
      </c>
    </row>
    <row r="92" spans="1:5" ht="13.5">
      <c r="A92">
        <v>1976.08</v>
      </c>
      <c r="B92">
        <v>288.76</v>
      </c>
      <c r="E92">
        <v>0.96</v>
      </c>
    </row>
    <row r="93" spans="1:5" ht="13.5">
      <c r="A93">
        <v>1976.09</v>
      </c>
      <c r="B93">
        <v>287.3</v>
      </c>
      <c r="E93">
        <v>1.18</v>
      </c>
    </row>
    <row r="94" spans="1:5" ht="13.5">
      <c r="A94">
        <v>1976.1</v>
      </c>
      <c r="B94">
        <v>293.7</v>
      </c>
      <c r="E94">
        <v>0.92</v>
      </c>
    </row>
    <row r="95" spans="1:5" ht="13.5">
      <c r="A95">
        <v>1976.11</v>
      </c>
      <c r="B95">
        <v>296.45</v>
      </c>
      <c r="E95">
        <v>0.67</v>
      </c>
    </row>
    <row r="96" spans="1:2" ht="13.5">
      <c r="A96">
        <v>1976.12</v>
      </c>
      <c r="B96">
        <v>293</v>
      </c>
    </row>
    <row r="97" spans="1:5" ht="13.5">
      <c r="A97">
        <v>1977.01</v>
      </c>
      <c r="B97">
        <v>288.25</v>
      </c>
      <c r="E97">
        <v>0.76</v>
      </c>
    </row>
    <row r="98" spans="1:5" ht="13.5">
      <c r="A98">
        <v>1977.02</v>
      </c>
      <c r="B98">
        <v>283.25</v>
      </c>
      <c r="E98">
        <v>1.27</v>
      </c>
    </row>
    <row r="99" spans="1:5" ht="13.5">
      <c r="A99">
        <v>1977.03</v>
      </c>
      <c r="B99">
        <v>277.3</v>
      </c>
      <c r="E99">
        <v>1.51</v>
      </c>
    </row>
    <row r="100" spans="1:5" ht="13.5">
      <c r="A100">
        <v>1977.04</v>
      </c>
      <c r="B100">
        <v>277.5</v>
      </c>
      <c r="E100">
        <v>0.5</v>
      </c>
    </row>
    <row r="101" spans="1:5" ht="13.5">
      <c r="A101">
        <v>1977.05</v>
      </c>
      <c r="B101">
        <v>277.3</v>
      </c>
      <c r="E101">
        <v>-0.14</v>
      </c>
    </row>
    <row r="102" spans="1:5" ht="13.5">
      <c r="A102">
        <v>1977.06</v>
      </c>
      <c r="B102">
        <v>266.5</v>
      </c>
      <c r="E102">
        <v>0.3</v>
      </c>
    </row>
    <row r="103" spans="1:5" ht="13.5">
      <c r="A103">
        <v>1977.07</v>
      </c>
      <c r="B103">
        <v>266.3</v>
      </c>
      <c r="E103">
        <v>-0.12</v>
      </c>
    </row>
    <row r="104" spans="1:5" ht="13.5">
      <c r="A104">
        <v>1977.08</v>
      </c>
      <c r="B104">
        <v>267.43</v>
      </c>
      <c r="E104">
        <v>-0.82</v>
      </c>
    </row>
    <row r="105" spans="1:5" ht="13.5">
      <c r="A105">
        <v>1977.09</v>
      </c>
      <c r="B105">
        <v>264.5</v>
      </c>
      <c r="E105">
        <v>-1.97</v>
      </c>
    </row>
    <row r="106" spans="1:5" ht="13.5">
      <c r="A106">
        <v>1977.1</v>
      </c>
      <c r="B106">
        <v>250.65</v>
      </c>
      <c r="E106">
        <v>-2.96</v>
      </c>
    </row>
    <row r="107" spans="1:5" ht="13.5">
      <c r="A107">
        <v>1977.11</v>
      </c>
      <c r="B107">
        <v>244.2</v>
      </c>
      <c r="E107">
        <v>-3.11</v>
      </c>
    </row>
    <row r="108" spans="1:5" ht="13.5">
      <c r="A108">
        <v>1977.12</v>
      </c>
      <c r="B108">
        <v>240</v>
      </c>
      <c r="E108">
        <v>-5.08</v>
      </c>
    </row>
    <row r="109" spans="1:5" ht="13.5">
      <c r="A109">
        <v>1978.01</v>
      </c>
      <c r="B109">
        <v>241.74</v>
      </c>
      <c r="E109">
        <v>-4.14</v>
      </c>
    </row>
    <row r="110" spans="1:5" ht="13.5">
      <c r="A110">
        <v>1978.02</v>
      </c>
      <c r="B110">
        <v>238.83</v>
      </c>
      <c r="E110">
        <v>-4.43</v>
      </c>
    </row>
    <row r="111" spans="1:5" ht="13.5">
      <c r="A111">
        <v>1978.03</v>
      </c>
      <c r="B111">
        <v>223.4</v>
      </c>
      <c r="E111">
        <v>-5.72</v>
      </c>
    </row>
    <row r="112" spans="1:5" ht="13.5">
      <c r="A112">
        <v>1978.04</v>
      </c>
      <c r="B112">
        <v>223.9</v>
      </c>
      <c r="E112">
        <v>-5.35</v>
      </c>
    </row>
    <row r="113" spans="1:5" ht="13.5">
      <c r="A113">
        <v>1978.05</v>
      </c>
      <c r="B113">
        <v>223.15</v>
      </c>
      <c r="E113">
        <v>-4.92</v>
      </c>
    </row>
    <row r="114" spans="1:5" ht="13.5">
      <c r="A114">
        <v>1978.06</v>
      </c>
      <c r="B114">
        <v>204.5</v>
      </c>
      <c r="E114">
        <v>-5.57</v>
      </c>
    </row>
    <row r="115" spans="1:5" ht="13.5">
      <c r="A115">
        <v>1978.07</v>
      </c>
      <c r="B115">
        <v>190.8</v>
      </c>
      <c r="E115">
        <v>-6.39</v>
      </c>
    </row>
    <row r="116" spans="1:5" ht="13.5">
      <c r="A116">
        <v>1978.08</v>
      </c>
      <c r="B116">
        <v>190</v>
      </c>
      <c r="E116">
        <v>-6</v>
      </c>
    </row>
    <row r="117" spans="1:5" ht="13.5">
      <c r="A117">
        <v>1978.09</v>
      </c>
      <c r="B117">
        <v>189.15</v>
      </c>
      <c r="E117">
        <v>-6.66</v>
      </c>
    </row>
    <row r="118" spans="1:5" ht="13.5">
      <c r="A118">
        <v>1978.1</v>
      </c>
      <c r="B118">
        <v>176.05</v>
      </c>
      <c r="E118">
        <v>-8.29</v>
      </c>
    </row>
    <row r="119" spans="1:5" ht="13.5">
      <c r="A119">
        <v>1978.11</v>
      </c>
      <c r="B119">
        <v>197.8</v>
      </c>
      <c r="E119">
        <v>-10.21</v>
      </c>
    </row>
    <row r="120" spans="1:5" ht="13.5">
      <c r="A120">
        <v>1978.12</v>
      </c>
      <c r="B120">
        <v>195.1</v>
      </c>
      <c r="E120">
        <v>-10.86</v>
      </c>
    </row>
    <row r="121" spans="1:5" ht="13.5">
      <c r="A121">
        <v>1979.01</v>
      </c>
      <c r="B121">
        <v>201.4</v>
      </c>
      <c r="E121">
        <v>-7.74</v>
      </c>
    </row>
    <row r="122" spans="1:5" ht="13.5">
      <c r="A122">
        <v>1979.02</v>
      </c>
      <c r="B122">
        <v>202.35</v>
      </c>
      <c r="E122">
        <v>-7.31</v>
      </c>
    </row>
    <row r="123" spans="1:5" ht="13.5">
      <c r="A123">
        <v>1979.03</v>
      </c>
      <c r="B123">
        <v>209.3</v>
      </c>
      <c r="E123">
        <v>-4.01</v>
      </c>
    </row>
    <row r="124" spans="1:5" ht="13.5">
      <c r="A124">
        <v>1979.04</v>
      </c>
      <c r="B124">
        <v>219.15</v>
      </c>
      <c r="E124">
        <v>-5.29</v>
      </c>
    </row>
    <row r="125" spans="1:5" ht="13.5">
      <c r="A125">
        <v>1979.05</v>
      </c>
      <c r="B125">
        <v>219.7</v>
      </c>
      <c r="E125">
        <v>-4.91</v>
      </c>
    </row>
    <row r="126" spans="1:5" ht="13.5">
      <c r="A126">
        <v>1979.06</v>
      </c>
      <c r="B126">
        <v>217</v>
      </c>
      <c r="E126">
        <v>-4.7</v>
      </c>
    </row>
    <row r="127" spans="1:5" ht="13.5">
      <c r="A127">
        <v>1979.07</v>
      </c>
      <c r="B127">
        <v>216.9</v>
      </c>
      <c r="E127">
        <v>-4.97</v>
      </c>
    </row>
    <row r="128" spans="1:5" ht="13.5">
      <c r="A128">
        <v>1979.08</v>
      </c>
      <c r="B128">
        <v>220.05</v>
      </c>
      <c r="E128">
        <v>-4.9</v>
      </c>
    </row>
    <row r="129" spans="1:5" ht="13.5">
      <c r="A129">
        <v>1979.09</v>
      </c>
      <c r="B129">
        <v>223.45</v>
      </c>
      <c r="E129">
        <v>-5.45</v>
      </c>
    </row>
    <row r="130" spans="1:5" ht="13.5">
      <c r="A130">
        <v>1979.1</v>
      </c>
      <c r="B130">
        <v>237.8</v>
      </c>
      <c r="E130">
        <v>-7.73</v>
      </c>
    </row>
    <row r="131" spans="1:5" ht="13.5">
      <c r="A131">
        <v>1979.11</v>
      </c>
      <c r="B131">
        <v>249.5</v>
      </c>
      <c r="E131">
        <v>-4.88</v>
      </c>
    </row>
    <row r="132" spans="1:5" ht="13.5">
      <c r="A132">
        <v>1979.12</v>
      </c>
      <c r="B132">
        <v>239.9</v>
      </c>
      <c r="E132">
        <v>-5.58</v>
      </c>
    </row>
    <row r="133" spans="1:5" ht="13.5">
      <c r="A133">
        <v>1980.01</v>
      </c>
      <c r="B133">
        <v>238.8</v>
      </c>
      <c r="E133">
        <v>-5.52</v>
      </c>
    </row>
    <row r="134" spans="1:5" ht="13.5">
      <c r="A134">
        <v>1980.02</v>
      </c>
      <c r="B134">
        <v>249.8</v>
      </c>
      <c r="E134">
        <v>-6</v>
      </c>
    </row>
    <row r="135" spans="1:5" ht="13.5">
      <c r="A135">
        <v>1980.03</v>
      </c>
      <c r="B135">
        <v>249.7</v>
      </c>
      <c r="E135">
        <v>-3.68</v>
      </c>
    </row>
    <row r="136" spans="1:5" ht="13.5">
      <c r="A136">
        <v>1980.04</v>
      </c>
      <c r="B136">
        <v>238.3</v>
      </c>
      <c r="E136">
        <v>-1.34</v>
      </c>
    </row>
    <row r="137" spans="1:5" ht="13.5">
      <c r="A137">
        <v>1980.05</v>
      </c>
      <c r="B137">
        <v>224.4</v>
      </c>
      <c r="E137">
        <v>2.67</v>
      </c>
    </row>
    <row r="138" spans="1:5" ht="13.5">
      <c r="A138">
        <v>1980.06</v>
      </c>
      <c r="B138">
        <v>218.15</v>
      </c>
      <c r="E138">
        <v>2.75</v>
      </c>
    </row>
    <row r="139" spans="1:5" ht="13.5">
      <c r="A139">
        <v>1980.07</v>
      </c>
      <c r="B139">
        <v>226.85</v>
      </c>
      <c r="E139">
        <v>3.17</v>
      </c>
    </row>
    <row r="140" spans="1:5" ht="13.5">
      <c r="A140">
        <v>1980.08</v>
      </c>
      <c r="B140">
        <v>219.2</v>
      </c>
      <c r="E140">
        <v>-0.27</v>
      </c>
    </row>
    <row r="141" spans="1:5" ht="13.5">
      <c r="A141">
        <v>1980.09</v>
      </c>
      <c r="B141">
        <v>212</v>
      </c>
      <c r="E141">
        <v>-1.32</v>
      </c>
    </row>
    <row r="142" spans="1:5" ht="13.5">
      <c r="A142">
        <v>1980.1</v>
      </c>
      <c r="B142">
        <v>211.75</v>
      </c>
      <c r="E142">
        <v>-5</v>
      </c>
    </row>
    <row r="143" spans="1:5" ht="13.5">
      <c r="A143">
        <v>1980.11</v>
      </c>
      <c r="B143">
        <v>216.75</v>
      </c>
      <c r="E143">
        <v>-7.56</v>
      </c>
    </row>
    <row r="144" spans="1:5" ht="13.5">
      <c r="A144">
        <v>1980.12</v>
      </c>
      <c r="B144">
        <v>203.6</v>
      </c>
      <c r="E144">
        <v>-8.15</v>
      </c>
    </row>
    <row r="145" spans="1:8" ht="13.5">
      <c r="A145">
        <v>1981.01</v>
      </c>
      <c r="B145">
        <v>205.2</v>
      </c>
      <c r="E145">
        <v>-8.77</v>
      </c>
      <c r="H145" s="1">
        <v>1029</v>
      </c>
    </row>
    <row r="146" spans="1:8" ht="13.5">
      <c r="A146">
        <v>1981.02</v>
      </c>
      <c r="B146">
        <v>208.85</v>
      </c>
      <c r="E146">
        <v>-8.04</v>
      </c>
      <c r="H146" s="1">
        <v>1014</v>
      </c>
    </row>
    <row r="147" spans="1:8" ht="13.5">
      <c r="A147">
        <v>1981.03</v>
      </c>
      <c r="B147">
        <v>211.4</v>
      </c>
      <c r="E147">
        <v>-7</v>
      </c>
      <c r="H147" s="1">
        <v>1011</v>
      </c>
    </row>
    <row r="148" spans="1:8" ht="13.5">
      <c r="A148">
        <v>1981.04</v>
      </c>
      <c r="B148">
        <v>215</v>
      </c>
      <c r="E148">
        <v>-9.2</v>
      </c>
      <c r="H148" s="1">
        <v>1082</v>
      </c>
    </row>
    <row r="149" spans="1:8" ht="13.5">
      <c r="A149">
        <v>1981.05</v>
      </c>
      <c r="B149">
        <v>223.5</v>
      </c>
      <c r="E149">
        <v>-10.02</v>
      </c>
      <c r="H149" s="1">
        <v>1234</v>
      </c>
    </row>
    <row r="150" spans="1:8" ht="13.5">
      <c r="A150">
        <v>1981.06</v>
      </c>
      <c r="B150">
        <v>225.75</v>
      </c>
      <c r="E150">
        <v>-10.27</v>
      </c>
      <c r="H150" s="1">
        <v>1322</v>
      </c>
    </row>
    <row r="151" spans="1:8" ht="13.5">
      <c r="A151">
        <v>1981.07</v>
      </c>
      <c r="B151">
        <v>239.75</v>
      </c>
      <c r="E151">
        <v>-11.59</v>
      </c>
      <c r="H151" s="1">
        <v>1280</v>
      </c>
    </row>
    <row r="152" spans="1:8" ht="13.5">
      <c r="A152">
        <v>1981.08</v>
      </c>
      <c r="B152">
        <v>228.75</v>
      </c>
      <c r="E152">
        <v>-11.01</v>
      </c>
      <c r="H152" s="1">
        <v>1382</v>
      </c>
    </row>
    <row r="153" spans="1:8" ht="13.5">
      <c r="A153">
        <v>1981.09</v>
      </c>
      <c r="B153">
        <v>231.55</v>
      </c>
      <c r="E153">
        <v>-9.62</v>
      </c>
      <c r="H153" s="1">
        <v>1263</v>
      </c>
    </row>
    <row r="154" spans="1:8" ht="13.5">
      <c r="A154">
        <v>1981.1</v>
      </c>
      <c r="B154">
        <v>233.35</v>
      </c>
      <c r="E154">
        <v>-8.41</v>
      </c>
      <c r="H154" s="1">
        <v>1178</v>
      </c>
    </row>
    <row r="155" spans="1:8" ht="13.5">
      <c r="A155">
        <v>1981.11</v>
      </c>
      <c r="B155">
        <v>214.15</v>
      </c>
      <c r="E155">
        <v>-4.54</v>
      </c>
      <c r="H155" s="1">
        <v>1373</v>
      </c>
    </row>
    <row r="156" spans="1:8" ht="13.5">
      <c r="A156">
        <v>1981.12</v>
      </c>
      <c r="B156">
        <v>220.25</v>
      </c>
      <c r="E156">
        <v>-7.1</v>
      </c>
      <c r="H156" s="1">
        <v>1060</v>
      </c>
    </row>
    <row r="157" spans="1:8" ht="13.5">
      <c r="A157">
        <v>1982.01</v>
      </c>
      <c r="B157">
        <v>228.45</v>
      </c>
      <c r="E157">
        <v>-8.16</v>
      </c>
      <c r="H157" s="1">
        <v>1306</v>
      </c>
    </row>
    <row r="158" spans="1:8" ht="13.5">
      <c r="A158">
        <v>1982.02</v>
      </c>
      <c r="B158">
        <v>235.2</v>
      </c>
      <c r="E158">
        <v>-8.26</v>
      </c>
      <c r="H158" s="1">
        <v>1664</v>
      </c>
    </row>
    <row r="159" spans="1:8" ht="13.5">
      <c r="A159">
        <v>1982.03</v>
      </c>
      <c r="B159">
        <v>248.3</v>
      </c>
      <c r="E159">
        <v>-8.48</v>
      </c>
      <c r="H159" s="1">
        <v>1586</v>
      </c>
    </row>
    <row r="160" spans="1:8" ht="13.5">
      <c r="A160">
        <v>1982.04</v>
      </c>
      <c r="B160">
        <v>236.3</v>
      </c>
      <c r="E160">
        <v>-7.63</v>
      </c>
      <c r="H160" s="1">
        <v>1412</v>
      </c>
    </row>
    <row r="161" spans="1:8" ht="13.5">
      <c r="A161">
        <v>1982.05</v>
      </c>
      <c r="B161">
        <v>243.7</v>
      </c>
      <c r="E161">
        <v>-7.24</v>
      </c>
      <c r="H161" s="1">
        <v>1337</v>
      </c>
    </row>
    <row r="162" spans="1:8" ht="13.5">
      <c r="A162">
        <v>1982.06</v>
      </c>
      <c r="B162">
        <v>255.55</v>
      </c>
      <c r="E162">
        <v>-8.38</v>
      </c>
      <c r="H162" s="1">
        <v>1736</v>
      </c>
    </row>
    <row r="163" spans="1:8" ht="13.5">
      <c r="A163">
        <v>1982.07</v>
      </c>
      <c r="B163">
        <v>256.65</v>
      </c>
      <c r="E163">
        <v>-5.97</v>
      </c>
      <c r="H163" s="1">
        <v>1312</v>
      </c>
    </row>
    <row r="164" spans="1:8" ht="13.5">
      <c r="A164">
        <v>1982.08</v>
      </c>
      <c r="B164">
        <v>259.6</v>
      </c>
      <c r="E164">
        <v>-4.32</v>
      </c>
      <c r="H164" s="1">
        <v>1495</v>
      </c>
    </row>
    <row r="165" spans="1:8" ht="13.5">
      <c r="A165">
        <v>1982.09</v>
      </c>
      <c r="B165">
        <v>269.4</v>
      </c>
      <c r="E165">
        <v>-4.13</v>
      </c>
      <c r="H165" s="1">
        <v>1326</v>
      </c>
    </row>
    <row r="166" spans="1:8" ht="13.5">
      <c r="A166">
        <v>1982.1</v>
      </c>
      <c r="B166">
        <v>277.4</v>
      </c>
      <c r="E166">
        <v>-3</v>
      </c>
      <c r="H166" s="1">
        <v>1394</v>
      </c>
    </row>
    <row r="167" spans="1:8" ht="13.5">
      <c r="A167">
        <v>1982.11</v>
      </c>
      <c r="B167">
        <v>253.45</v>
      </c>
      <c r="E167">
        <v>-2.48</v>
      </c>
      <c r="H167" s="1">
        <v>1677</v>
      </c>
    </row>
    <row r="168" spans="1:8" ht="13.5">
      <c r="A168">
        <v>1982.12</v>
      </c>
      <c r="B168">
        <v>235.3</v>
      </c>
      <c r="E168">
        <v>-2.41</v>
      </c>
      <c r="H168" s="1">
        <v>1347</v>
      </c>
    </row>
    <row r="169" spans="1:8" ht="13.5">
      <c r="A169">
        <v>1983.01</v>
      </c>
      <c r="B169">
        <v>238.4</v>
      </c>
      <c r="E169">
        <v>-2.63</v>
      </c>
      <c r="H169" s="1">
        <v>1608</v>
      </c>
    </row>
    <row r="170" spans="1:8" ht="13.5">
      <c r="A170">
        <v>1983.02</v>
      </c>
      <c r="B170">
        <v>235.55</v>
      </c>
      <c r="E170">
        <v>-2.13</v>
      </c>
      <c r="H170" s="1">
        <v>1333</v>
      </c>
    </row>
    <row r="171" spans="1:8" ht="13.5">
      <c r="A171">
        <v>1983.03</v>
      </c>
      <c r="B171">
        <v>239.3</v>
      </c>
      <c r="E171">
        <v>-3.1</v>
      </c>
      <c r="H171" s="1">
        <v>1213</v>
      </c>
    </row>
    <row r="172" spans="1:8" ht="13.5">
      <c r="A172">
        <v>1983.04</v>
      </c>
      <c r="B172">
        <v>237.7</v>
      </c>
      <c r="E172">
        <v>-2.7</v>
      </c>
      <c r="H172" s="1">
        <v>1152</v>
      </c>
    </row>
    <row r="173" spans="1:8" ht="13.5">
      <c r="A173">
        <v>1983.05</v>
      </c>
      <c r="B173">
        <v>238.6</v>
      </c>
      <c r="E173">
        <v>-2.97</v>
      </c>
      <c r="H173" s="1">
        <v>1341</v>
      </c>
    </row>
    <row r="174" spans="1:8" ht="13.5">
      <c r="A174">
        <v>1983.06</v>
      </c>
      <c r="B174">
        <v>239.8</v>
      </c>
      <c r="E174">
        <v>-3.15</v>
      </c>
      <c r="H174" s="1">
        <v>1472</v>
      </c>
    </row>
    <row r="175" spans="1:8" ht="13.5">
      <c r="A175">
        <v>1983.07</v>
      </c>
      <c r="B175">
        <v>241.5</v>
      </c>
      <c r="E175">
        <v>-3.61</v>
      </c>
      <c r="H175" s="1">
        <v>1206</v>
      </c>
    </row>
    <row r="176" spans="1:8" ht="13.5">
      <c r="A176">
        <v>1983.08</v>
      </c>
      <c r="B176">
        <v>246.75</v>
      </c>
      <c r="E176">
        <v>-3.47</v>
      </c>
      <c r="H176" s="1">
        <v>1347</v>
      </c>
    </row>
    <row r="177" spans="1:8" ht="13.5">
      <c r="A177">
        <v>1983.09</v>
      </c>
      <c r="B177">
        <v>236.1</v>
      </c>
      <c r="E177">
        <v>-2.79</v>
      </c>
      <c r="H177" s="1">
        <v>1304</v>
      </c>
    </row>
    <row r="178" spans="1:8" ht="13.5">
      <c r="A178">
        <v>1983.1</v>
      </c>
      <c r="B178">
        <v>233.65</v>
      </c>
      <c r="E178">
        <v>-3.26</v>
      </c>
      <c r="H178" s="1">
        <v>1563</v>
      </c>
    </row>
    <row r="179" spans="1:8" ht="13.5">
      <c r="A179">
        <v>1983.11</v>
      </c>
      <c r="B179">
        <v>234.2</v>
      </c>
      <c r="E179">
        <v>-2.91</v>
      </c>
      <c r="H179" s="1">
        <v>1407</v>
      </c>
    </row>
    <row r="180" spans="1:8" ht="13.5">
      <c r="A180">
        <v>1983.12</v>
      </c>
      <c r="B180">
        <v>232</v>
      </c>
      <c r="E180">
        <v>-3.37</v>
      </c>
      <c r="H180" s="1">
        <v>1433</v>
      </c>
    </row>
    <row r="181" spans="1:8" ht="13.5">
      <c r="A181">
        <v>1984.01</v>
      </c>
      <c r="B181">
        <v>234.74</v>
      </c>
      <c r="E181">
        <v>-3.35</v>
      </c>
      <c r="H181" s="1">
        <v>1078</v>
      </c>
    </row>
    <row r="182" spans="1:8" ht="13.5">
      <c r="A182">
        <v>1984.02</v>
      </c>
      <c r="B182">
        <v>233.28</v>
      </c>
      <c r="E182">
        <v>-3.57</v>
      </c>
      <c r="H182" s="1">
        <v>1187</v>
      </c>
    </row>
    <row r="183" spans="1:8" ht="13.5">
      <c r="A183">
        <v>1984.03</v>
      </c>
      <c r="B183">
        <v>224.75</v>
      </c>
      <c r="E183">
        <v>-4.24</v>
      </c>
      <c r="H183" s="1">
        <v>1884</v>
      </c>
    </row>
    <row r="184" spans="1:8" ht="13.5">
      <c r="A184">
        <v>1984.04</v>
      </c>
      <c r="B184">
        <v>226.3</v>
      </c>
      <c r="E184">
        <v>-4.61</v>
      </c>
      <c r="H184" s="1">
        <v>1295</v>
      </c>
    </row>
    <row r="185" spans="1:8" ht="13.5">
      <c r="A185">
        <v>1984.05</v>
      </c>
      <c r="B185">
        <v>231.63</v>
      </c>
      <c r="E185">
        <v>-5.36</v>
      </c>
      <c r="H185" s="1">
        <v>1778</v>
      </c>
    </row>
    <row r="186" spans="1:8" ht="13.5">
      <c r="A186">
        <v>1984.06</v>
      </c>
      <c r="B186">
        <v>237.45</v>
      </c>
      <c r="E186">
        <v>-5.84</v>
      </c>
      <c r="H186" s="1">
        <v>1737</v>
      </c>
    </row>
    <row r="187" spans="1:8" ht="13.5">
      <c r="A187">
        <v>1984.07</v>
      </c>
      <c r="B187">
        <v>245.45</v>
      </c>
      <c r="E187">
        <v>-5.46</v>
      </c>
      <c r="H187" s="1">
        <v>1741</v>
      </c>
    </row>
    <row r="188" spans="1:8" ht="13.5">
      <c r="A188">
        <v>1984.08</v>
      </c>
      <c r="B188">
        <v>241.7</v>
      </c>
      <c r="E188">
        <v>-5.49</v>
      </c>
      <c r="H188" s="1">
        <v>1475</v>
      </c>
    </row>
    <row r="189" spans="1:8" ht="13.5">
      <c r="A189">
        <v>1984.09</v>
      </c>
      <c r="B189">
        <v>245.4</v>
      </c>
      <c r="E189">
        <v>-4.9</v>
      </c>
      <c r="H189" s="1">
        <v>1698</v>
      </c>
    </row>
    <row r="190" spans="1:8" ht="13.5">
      <c r="A190">
        <v>1984.1</v>
      </c>
      <c r="B190">
        <v>245.3</v>
      </c>
      <c r="E190">
        <v>-3.71</v>
      </c>
      <c r="H190" s="1">
        <v>1591</v>
      </c>
    </row>
    <row r="191" spans="1:8" ht="13.5">
      <c r="A191">
        <v>1984.11</v>
      </c>
      <c r="B191">
        <v>246.5</v>
      </c>
      <c r="E191">
        <v>-2.79</v>
      </c>
      <c r="H191" s="1">
        <v>1511</v>
      </c>
    </row>
    <row r="192" spans="1:8" ht="13.5">
      <c r="A192">
        <v>1984.12</v>
      </c>
      <c r="B192">
        <v>251.58</v>
      </c>
      <c r="E192">
        <v>-2.61</v>
      </c>
      <c r="H192" s="1">
        <v>1134</v>
      </c>
    </row>
    <row r="193" spans="1:8" ht="13.5">
      <c r="A193">
        <v>1985.01</v>
      </c>
      <c r="B193">
        <v>254.78</v>
      </c>
      <c r="E193">
        <v>-2.18</v>
      </c>
      <c r="H193" s="1">
        <v>1448</v>
      </c>
    </row>
    <row r="194" spans="1:8" ht="13.5">
      <c r="A194">
        <v>1985.02</v>
      </c>
      <c r="B194">
        <v>259</v>
      </c>
      <c r="E194">
        <v>-3.03</v>
      </c>
      <c r="H194" s="1">
        <v>2062</v>
      </c>
    </row>
    <row r="195" spans="1:8" ht="13.5">
      <c r="A195">
        <v>1985.03</v>
      </c>
      <c r="B195">
        <v>250.7</v>
      </c>
      <c r="E195">
        <v>-2.67</v>
      </c>
      <c r="H195" s="1">
        <v>1751</v>
      </c>
    </row>
    <row r="196" spans="1:8" ht="13.5">
      <c r="A196">
        <v>1985.04</v>
      </c>
      <c r="B196">
        <v>251.4</v>
      </c>
      <c r="E196">
        <v>-2.46</v>
      </c>
      <c r="H196" s="1">
        <v>1700</v>
      </c>
    </row>
    <row r="197" spans="1:8" ht="13.5">
      <c r="A197">
        <v>1985.05</v>
      </c>
      <c r="B197">
        <v>251.78</v>
      </c>
      <c r="E197">
        <v>-1.44</v>
      </c>
      <c r="H197" s="1">
        <v>1509</v>
      </c>
    </row>
    <row r="198" spans="1:8" ht="13.5">
      <c r="A198">
        <v>1985.06</v>
      </c>
      <c r="B198">
        <v>248.95</v>
      </c>
      <c r="E198">
        <v>-1.54</v>
      </c>
      <c r="H198" s="1">
        <v>1654</v>
      </c>
    </row>
    <row r="199" spans="1:8" ht="13.5">
      <c r="A199">
        <v>1985.07</v>
      </c>
      <c r="B199">
        <v>236.65</v>
      </c>
      <c r="E199">
        <v>-1.88</v>
      </c>
      <c r="H199" s="1">
        <v>1928</v>
      </c>
    </row>
    <row r="200" spans="1:8" ht="13.5">
      <c r="A200">
        <v>1985.08</v>
      </c>
      <c r="B200">
        <v>237.1</v>
      </c>
      <c r="E200">
        <v>-1.66</v>
      </c>
      <c r="H200" s="1">
        <v>1321</v>
      </c>
    </row>
    <row r="201" spans="1:8" ht="13.5">
      <c r="A201">
        <v>1985.09</v>
      </c>
      <c r="B201">
        <v>216</v>
      </c>
      <c r="E201">
        <v>-1.63</v>
      </c>
      <c r="H201" s="1">
        <v>2340</v>
      </c>
    </row>
    <row r="202" spans="1:8" ht="13.5">
      <c r="A202">
        <v>1985.1</v>
      </c>
      <c r="B202">
        <v>211.8</v>
      </c>
      <c r="E202">
        <v>-0.35</v>
      </c>
      <c r="H202" s="1">
        <v>2330</v>
      </c>
    </row>
    <row r="203" spans="1:8" ht="13.5">
      <c r="A203">
        <v>1985.11</v>
      </c>
      <c r="B203">
        <v>202.05</v>
      </c>
      <c r="E203">
        <v>-0.46</v>
      </c>
      <c r="H203" s="1">
        <v>2731</v>
      </c>
    </row>
    <row r="204" spans="1:8" ht="13.5">
      <c r="A204">
        <v>1985.12</v>
      </c>
      <c r="B204">
        <v>200.6</v>
      </c>
      <c r="E204">
        <v>-1.13</v>
      </c>
      <c r="H204" s="1">
        <v>1670</v>
      </c>
    </row>
    <row r="205" spans="1:9" ht="13.5">
      <c r="A205">
        <v>1986.01</v>
      </c>
      <c r="B205">
        <v>192.65</v>
      </c>
      <c r="E205">
        <v>-1.79</v>
      </c>
      <c r="H205" s="1">
        <v>2718</v>
      </c>
      <c r="I205" s="1">
        <v>5119</v>
      </c>
    </row>
    <row r="206" spans="1:9" ht="13.5">
      <c r="A206">
        <v>1986.02</v>
      </c>
      <c r="B206">
        <v>180.45</v>
      </c>
      <c r="E206">
        <v>-1.89</v>
      </c>
      <c r="H206" s="1">
        <v>3847</v>
      </c>
      <c r="I206" s="1">
        <v>5313</v>
      </c>
    </row>
    <row r="207" spans="1:9" ht="13.5">
      <c r="A207">
        <v>1986.03</v>
      </c>
      <c r="B207">
        <v>179.65</v>
      </c>
      <c r="E207">
        <v>-2.21</v>
      </c>
      <c r="H207" s="1">
        <v>3255</v>
      </c>
      <c r="I207" s="1">
        <v>6737</v>
      </c>
    </row>
    <row r="208" spans="1:9" ht="13.5">
      <c r="A208">
        <v>1986.04</v>
      </c>
      <c r="B208">
        <v>168.1</v>
      </c>
      <c r="E208">
        <v>-2.07</v>
      </c>
      <c r="H208" s="1">
        <v>3773</v>
      </c>
      <c r="I208" s="1">
        <v>6696</v>
      </c>
    </row>
    <row r="209" spans="1:9" ht="13.5">
      <c r="A209">
        <v>1986.05</v>
      </c>
      <c r="B209">
        <v>172.05</v>
      </c>
      <c r="E209">
        <v>-2.28</v>
      </c>
      <c r="H209" s="1">
        <v>4041</v>
      </c>
      <c r="I209" s="1">
        <v>6537</v>
      </c>
    </row>
    <row r="210" spans="1:9" ht="13.5">
      <c r="A210">
        <v>1986.06</v>
      </c>
      <c r="B210">
        <v>163.95</v>
      </c>
      <c r="E210">
        <v>-2.25</v>
      </c>
      <c r="H210" s="1">
        <v>4099</v>
      </c>
      <c r="I210" s="1">
        <v>6559</v>
      </c>
    </row>
    <row r="211" spans="1:9" ht="13.5">
      <c r="A211">
        <v>1986.07</v>
      </c>
      <c r="B211">
        <v>154.15</v>
      </c>
      <c r="E211">
        <v>-1.73</v>
      </c>
      <c r="H211" s="1">
        <v>4410</v>
      </c>
      <c r="I211" s="1">
        <v>6711</v>
      </c>
    </row>
    <row r="212" spans="1:9" ht="13.5">
      <c r="A212">
        <v>1986.08</v>
      </c>
      <c r="B212">
        <v>156.05</v>
      </c>
      <c r="E212">
        <v>-0.92</v>
      </c>
      <c r="H212" s="1">
        <v>3092</v>
      </c>
      <c r="I212" s="1">
        <v>6818</v>
      </c>
    </row>
    <row r="213" spans="1:9" ht="13.5">
      <c r="A213">
        <v>1986.09</v>
      </c>
      <c r="B213">
        <v>153.63</v>
      </c>
      <c r="E213">
        <v>-1.15</v>
      </c>
      <c r="H213" s="1">
        <v>3805</v>
      </c>
      <c r="I213" s="1">
        <v>8429</v>
      </c>
    </row>
    <row r="214" spans="1:9" ht="13.5">
      <c r="A214">
        <v>1986.1</v>
      </c>
      <c r="B214">
        <v>161.45</v>
      </c>
      <c r="E214">
        <v>-1.37</v>
      </c>
      <c r="H214" s="1">
        <v>3498</v>
      </c>
      <c r="I214" s="1">
        <v>6917</v>
      </c>
    </row>
    <row r="215" spans="1:9" ht="13.5">
      <c r="A215">
        <v>1986.11</v>
      </c>
      <c r="B215">
        <v>162.2</v>
      </c>
      <c r="E215">
        <v>-1.6</v>
      </c>
      <c r="H215" s="1">
        <v>3883</v>
      </c>
      <c r="I215" s="1">
        <v>7051</v>
      </c>
    </row>
    <row r="216" spans="1:9" ht="13.5">
      <c r="A216">
        <v>1986.12</v>
      </c>
      <c r="B216">
        <v>160.1</v>
      </c>
      <c r="E216">
        <v>-2.02</v>
      </c>
      <c r="H216" s="1">
        <v>2618</v>
      </c>
      <c r="I216" s="1">
        <v>7537</v>
      </c>
    </row>
    <row r="217" spans="1:9" ht="13.5">
      <c r="A217">
        <v>1987.01</v>
      </c>
      <c r="B217">
        <v>152.3</v>
      </c>
      <c r="E217">
        <v>-2.03</v>
      </c>
      <c r="H217" s="1">
        <v>5611</v>
      </c>
      <c r="I217" s="1">
        <v>8180</v>
      </c>
    </row>
    <row r="218" spans="1:9" ht="13.5">
      <c r="A218">
        <v>1987.02</v>
      </c>
      <c r="B218">
        <v>153.15</v>
      </c>
      <c r="E218">
        <v>-2.17</v>
      </c>
      <c r="H218" s="1">
        <v>3701</v>
      </c>
      <c r="I218" s="1">
        <v>8427</v>
      </c>
    </row>
    <row r="219" spans="1:9" ht="13.5">
      <c r="A219">
        <v>1987.03</v>
      </c>
      <c r="B219">
        <v>145.65</v>
      </c>
      <c r="E219">
        <v>-2.67</v>
      </c>
      <c r="H219" s="1">
        <v>4153</v>
      </c>
      <c r="I219" s="1">
        <v>7974</v>
      </c>
    </row>
    <row r="220" spans="1:9" ht="13.5">
      <c r="A220">
        <v>1987.04</v>
      </c>
      <c r="B220">
        <v>139.65</v>
      </c>
      <c r="E220">
        <v>-3.15</v>
      </c>
      <c r="H220" s="1">
        <v>6494</v>
      </c>
      <c r="I220" s="1">
        <v>9420</v>
      </c>
    </row>
    <row r="221" spans="1:9" ht="13.5">
      <c r="A221">
        <v>1987.05</v>
      </c>
      <c r="B221">
        <v>144.15</v>
      </c>
      <c r="E221">
        <v>-3.41</v>
      </c>
      <c r="H221" s="1">
        <v>4567</v>
      </c>
      <c r="I221" s="1">
        <v>10147</v>
      </c>
    </row>
    <row r="222" spans="1:9" ht="13.5">
      <c r="A222">
        <v>1987.06</v>
      </c>
      <c r="B222">
        <v>146.75</v>
      </c>
      <c r="E222">
        <v>-3.19</v>
      </c>
      <c r="H222" s="1">
        <v>6156</v>
      </c>
      <c r="I222" s="1">
        <v>9078</v>
      </c>
    </row>
    <row r="223" spans="1:9" ht="13.5">
      <c r="A223">
        <v>1987.07</v>
      </c>
      <c r="B223">
        <v>149.25</v>
      </c>
      <c r="E223">
        <v>-3.07</v>
      </c>
      <c r="H223" s="1">
        <v>6392</v>
      </c>
      <c r="I223" s="1">
        <v>9695</v>
      </c>
    </row>
    <row r="224" spans="1:9" ht="13.5">
      <c r="A224">
        <v>1987.08</v>
      </c>
      <c r="B224">
        <v>142.35</v>
      </c>
      <c r="E224">
        <v>-3.24</v>
      </c>
      <c r="H224" s="1">
        <v>5491</v>
      </c>
      <c r="I224" s="1">
        <v>9510</v>
      </c>
    </row>
    <row r="225" spans="1:9" ht="13.5">
      <c r="A225">
        <v>1987.09</v>
      </c>
      <c r="B225">
        <v>146.35</v>
      </c>
      <c r="E225">
        <v>-3.47</v>
      </c>
      <c r="H225" s="1">
        <v>5856</v>
      </c>
      <c r="I225" s="1">
        <v>11079</v>
      </c>
    </row>
    <row r="226" spans="1:9" ht="13.5">
      <c r="A226">
        <v>1987.1</v>
      </c>
      <c r="B226">
        <v>138.55</v>
      </c>
      <c r="E226">
        <v>-3.2</v>
      </c>
      <c r="H226" s="1">
        <v>6381</v>
      </c>
      <c r="I226" s="1">
        <v>11187</v>
      </c>
    </row>
    <row r="227" spans="1:9" ht="13.5">
      <c r="A227">
        <v>1987.11</v>
      </c>
      <c r="B227">
        <v>132.45</v>
      </c>
      <c r="E227">
        <v>-3.54</v>
      </c>
      <c r="H227" s="1">
        <v>5604</v>
      </c>
      <c r="I227" s="1">
        <v>10950</v>
      </c>
    </row>
    <row r="228" spans="1:9" ht="13.5">
      <c r="A228">
        <v>1987.12</v>
      </c>
      <c r="B228">
        <v>122</v>
      </c>
      <c r="E228">
        <v>-3.15</v>
      </c>
      <c r="H228" s="1">
        <v>4387</v>
      </c>
      <c r="I228" s="1">
        <v>10522</v>
      </c>
    </row>
    <row r="229" spans="1:9" ht="13.5">
      <c r="A229">
        <v>1988.01</v>
      </c>
      <c r="B229">
        <v>127.18</v>
      </c>
      <c r="E229">
        <v>-2.74</v>
      </c>
      <c r="H229" s="1">
        <v>6495</v>
      </c>
      <c r="I229" s="1">
        <v>10168</v>
      </c>
    </row>
    <row r="230" spans="1:9" ht="13.5">
      <c r="A230">
        <v>1988.02</v>
      </c>
      <c r="B230">
        <v>128.12</v>
      </c>
      <c r="E230">
        <v>-2.53</v>
      </c>
      <c r="H230" s="1">
        <v>4831</v>
      </c>
      <c r="I230" s="1">
        <v>10247</v>
      </c>
    </row>
    <row r="231" spans="1:9" ht="13.5">
      <c r="A231">
        <v>1988.03</v>
      </c>
      <c r="B231">
        <v>124.5</v>
      </c>
      <c r="E231">
        <v>-2.74</v>
      </c>
      <c r="H231" s="1">
        <v>4757</v>
      </c>
      <c r="I231" s="1">
        <v>12876</v>
      </c>
    </row>
    <row r="232" spans="1:9" ht="13.5">
      <c r="A232">
        <v>1988.04</v>
      </c>
      <c r="B232">
        <v>124.82</v>
      </c>
      <c r="E232">
        <v>-3.23</v>
      </c>
      <c r="H232" s="1">
        <v>4370</v>
      </c>
      <c r="I232" s="1">
        <v>12067</v>
      </c>
    </row>
    <row r="233" spans="1:9" ht="13.5">
      <c r="A233">
        <v>1988.05</v>
      </c>
      <c r="B233">
        <v>124.8</v>
      </c>
      <c r="E233">
        <v>-3.59</v>
      </c>
      <c r="H233" s="1">
        <v>3474</v>
      </c>
      <c r="I233" s="1">
        <v>11058</v>
      </c>
    </row>
    <row r="234" spans="1:9" ht="13.5">
      <c r="A234">
        <v>1988.06</v>
      </c>
      <c r="B234">
        <v>132.2</v>
      </c>
      <c r="E234">
        <v>-3.48</v>
      </c>
      <c r="H234" s="1">
        <v>7158</v>
      </c>
      <c r="I234" s="1">
        <v>12076</v>
      </c>
    </row>
    <row r="235" spans="1:9" ht="13.5">
      <c r="A235">
        <v>1988.07</v>
      </c>
      <c r="B235">
        <v>132.53</v>
      </c>
      <c r="E235">
        <v>-3.68</v>
      </c>
      <c r="H235" s="1">
        <v>7218</v>
      </c>
      <c r="I235" s="1">
        <v>12126</v>
      </c>
    </row>
    <row r="236" spans="1:9" ht="13.5">
      <c r="A236">
        <v>1988.08</v>
      </c>
      <c r="B236">
        <v>134.97</v>
      </c>
      <c r="E236">
        <v>-3.69</v>
      </c>
      <c r="H236" s="1">
        <v>4401</v>
      </c>
      <c r="I236" s="1">
        <v>11028</v>
      </c>
    </row>
    <row r="237" spans="1:9" ht="13.5">
      <c r="A237">
        <v>1988.09</v>
      </c>
      <c r="B237">
        <v>134.3</v>
      </c>
      <c r="E237">
        <v>-3.78</v>
      </c>
      <c r="H237" s="1">
        <v>5397</v>
      </c>
      <c r="I237" s="1">
        <v>13099</v>
      </c>
    </row>
    <row r="238" spans="1:9" ht="13.5">
      <c r="A238">
        <v>1988.1</v>
      </c>
      <c r="B238">
        <v>125</v>
      </c>
      <c r="E238">
        <v>-4.11</v>
      </c>
      <c r="H238" s="1">
        <v>7065</v>
      </c>
      <c r="I238" s="1">
        <v>12708</v>
      </c>
    </row>
    <row r="239" spans="1:9" ht="13.5">
      <c r="A239">
        <v>1988.11</v>
      </c>
      <c r="B239">
        <v>121.85</v>
      </c>
      <c r="E239">
        <v>-4.79</v>
      </c>
      <c r="H239" s="1">
        <v>6583</v>
      </c>
      <c r="I239" s="1">
        <v>11841</v>
      </c>
    </row>
    <row r="240" spans="1:9" ht="13.5">
      <c r="A240">
        <v>1988.12</v>
      </c>
      <c r="B240">
        <v>125.9</v>
      </c>
      <c r="E240">
        <v>-4.6</v>
      </c>
      <c r="H240" s="1">
        <v>4798</v>
      </c>
      <c r="I240" s="1">
        <v>12215</v>
      </c>
    </row>
    <row r="241" spans="1:31" ht="13.5">
      <c r="A241">
        <v>1989.01</v>
      </c>
      <c r="B241">
        <v>129.13</v>
      </c>
      <c r="E241">
        <v>-4.81</v>
      </c>
      <c r="H241" s="1">
        <v>7400</v>
      </c>
      <c r="I241" s="1">
        <v>13774</v>
      </c>
      <c r="J241">
        <v>1.8646</v>
      </c>
      <c r="M241">
        <v>144.66</v>
      </c>
      <c r="N241">
        <v>68.83</v>
      </c>
      <c r="O241">
        <v>20.25</v>
      </c>
      <c r="P241">
        <v>61.01</v>
      </c>
      <c r="Q241">
        <v>328.63</v>
      </c>
      <c r="R241">
        <v>9.79</v>
      </c>
      <c r="S241">
        <v>9.42</v>
      </c>
      <c r="T241">
        <v>0.84</v>
      </c>
      <c r="V241">
        <v>226.37</v>
      </c>
      <c r="W241">
        <v>109.1</v>
      </c>
      <c r="X241">
        <v>80.83</v>
      </c>
      <c r="Y241">
        <v>20.32</v>
      </c>
      <c r="Z241">
        <v>17.72</v>
      </c>
      <c r="AA241">
        <v>19.11</v>
      </c>
      <c r="AB241">
        <v>34.77</v>
      </c>
      <c r="AC241">
        <v>18.98</v>
      </c>
      <c r="AD241">
        <v>66.87</v>
      </c>
      <c r="AE241">
        <v>114.69</v>
      </c>
    </row>
    <row r="242" spans="1:31" ht="13.5">
      <c r="A242">
        <v>1989.02</v>
      </c>
      <c r="B242">
        <v>127.15</v>
      </c>
      <c r="E242">
        <v>-5.56</v>
      </c>
      <c r="H242" s="1">
        <v>6416</v>
      </c>
      <c r="I242" s="1">
        <v>12561</v>
      </c>
      <c r="J242">
        <v>1.8296</v>
      </c>
      <c r="M242">
        <v>144.14</v>
      </c>
      <c r="N242">
        <v>69.66</v>
      </c>
      <c r="O242">
        <v>20.47</v>
      </c>
      <c r="P242">
        <v>61.7</v>
      </c>
      <c r="Q242">
        <v>332.2</v>
      </c>
      <c r="R242">
        <v>9.9</v>
      </c>
      <c r="S242">
        <v>9.46</v>
      </c>
      <c r="T242">
        <v>0.84</v>
      </c>
      <c r="V242">
        <v>221.38</v>
      </c>
      <c r="W242">
        <v>105.96</v>
      </c>
      <c r="X242">
        <v>81.62</v>
      </c>
      <c r="Y242">
        <v>20.22</v>
      </c>
      <c r="Z242">
        <v>17.88</v>
      </c>
      <c r="AA242">
        <v>18.97</v>
      </c>
      <c r="AB242">
        <v>33.96</v>
      </c>
      <c r="AC242">
        <v>18.87</v>
      </c>
      <c r="AD242">
        <v>65.82</v>
      </c>
      <c r="AE242">
        <v>101.7</v>
      </c>
    </row>
    <row r="243" spans="1:31" ht="13.5">
      <c r="A243">
        <v>1989.03</v>
      </c>
      <c r="B243">
        <v>132.55</v>
      </c>
      <c r="E243">
        <v>-5.71</v>
      </c>
      <c r="H243" s="1">
        <v>6532</v>
      </c>
      <c r="I243" s="1">
        <v>14999</v>
      </c>
      <c r="J243">
        <v>1.8927</v>
      </c>
      <c r="M243">
        <v>145.3</v>
      </c>
      <c r="N243">
        <v>69.59</v>
      </c>
      <c r="O243">
        <v>20.62</v>
      </c>
      <c r="P243">
        <v>61.72</v>
      </c>
      <c r="Q243">
        <v>332.45</v>
      </c>
      <c r="R243">
        <v>9.89</v>
      </c>
      <c r="S243">
        <v>9.49</v>
      </c>
      <c r="T243">
        <v>0.84</v>
      </c>
      <c r="V243">
        <v>222.64</v>
      </c>
      <c r="W243">
        <v>110.76</v>
      </c>
      <c r="X243">
        <v>79.4</v>
      </c>
      <c r="Y243">
        <v>20.5</v>
      </c>
      <c r="Z243">
        <v>17.88</v>
      </c>
      <c r="AA243">
        <v>19.18</v>
      </c>
      <c r="AB243">
        <v>35.67</v>
      </c>
      <c r="AC243">
        <v>19.65</v>
      </c>
      <c r="AD243">
        <v>67.41</v>
      </c>
      <c r="AE243">
        <v>108.22</v>
      </c>
    </row>
    <row r="244" spans="1:31" ht="13.5">
      <c r="A244">
        <v>1989.04</v>
      </c>
      <c r="B244">
        <v>132.49</v>
      </c>
      <c r="E244">
        <v>-5.03</v>
      </c>
      <c r="H244" s="1">
        <v>7112</v>
      </c>
      <c r="I244" s="1">
        <v>14279</v>
      </c>
      <c r="J244">
        <v>1.8783</v>
      </c>
      <c r="M244">
        <v>146.7</v>
      </c>
      <c r="N244">
        <v>70.41</v>
      </c>
      <c r="O244">
        <v>20.85</v>
      </c>
      <c r="P244">
        <v>62.4</v>
      </c>
      <c r="Q244">
        <v>336.72</v>
      </c>
      <c r="R244">
        <v>10.01</v>
      </c>
      <c r="S244">
        <v>9.62</v>
      </c>
      <c r="T244">
        <v>0.85</v>
      </c>
      <c r="V244">
        <v>223.44</v>
      </c>
      <c r="W244">
        <v>111.8</v>
      </c>
      <c r="X244">
        <v>79.02</v>
      </c>
      <c r="Y244">
        <v>20.75</v>
      </c>
      <c r="Z244">
        <v>18.11</v>
      </c>
      <c r="AA244">
        <v>19.4</v>
      </c>
      <c r="AB244">
        <v>35.73</v>
      </c>
      <c r="AC244">
        <v>19.88</v>
      </c>
      <c r="AD244">
        <v>67.98</v>
      </c>
      <c r="AE244">
        <v>105.24</v>
      </c>
    </row>
    <row r="245" spans="1:31" ht="13.5">
      <c r="A245">
        <v>1989.05</v>
      </c>
      <c r="B245">
        <v>142.7</v>
      </c>
      <c r="E245">
        <v>-4.41</v>
      </c>
      <c r="H245" s="1">
        <v>9647</v>
      </c>
      <c r="I245" s="1">
        <v>14943</v>
      </c>
      <c r="J245">
        <v>1.9858</v>
      </c>
      <c r="M245">
        <v>149.18</v>
      </c>
      <c r="N245">
        <v>71.96</v>
      </c>
      <c r="O245">
        <v>21.23</v>
      </c>
      <c r="P245">
        <v>63.89</v>
      </c>
      <c r="Q245">
        <v>343.44</v>
      </c>
      <c r="R245">
        <v>10.23</v>
      </c>
      <c r="S245">
        <v>9.93</v>
      </c>
      <c r="T245">
        <v>0.87</v>
      </c>
      <c r="V245">
        <v>224.25</v>
      </c>
      <c r="W245">
        <v>118.22</v>
      </c>
      <c r="X245">
        <v>83.3</v>
      </c>
      <c r="Y245">
        <v>21.37</v>
      </c>
      <c r="Z245">
        <v>18.48</v>
      </c>
      <c r="AA245">
        <v>19.91</v>
      </c>
      <c r="AB245">
        <v>38.4</v>
      </c>
      <c r="AC245">
        <v>21.4</v>
      </c>
      <c r="AD245">
        <v>72.88</v>
      </c>
      <c r="AE245">
        <v>107.3</v>
      </c>
    </row>
    <row r="246" spans="1:31" ht="13.5">
      <c r="A246">
        <v>1989.06</v>
      </c>
      <c r="B246">
        <v>143.95</v>
      </c>
      <c r="E246">
        <v>-3.81</v>
      </c>
      <c r="H246" s="1">
        <v>9275</v>
      </c>
      <c r="I246" s="1">
        <v>14546</v>
      </c>
      <c r="J246">
        <v>1.9525</v>
      </c>
      <c r="M246">
        <v>152.6</v>
      </c>
      <c r="N246">
        <v>73.8</v>
      </c>
      <c r="O246">
        <v>21.73</v>
      </c>
      <c r="P246">
        <v>65.58</v>
      </c>
      <c r="Q246">
        <v>353.32</v>
      </c>
      <c r="R246">
        <v>10.49</v>
      </c>
      <c r="S246">
        <v>10.21</v>
      </c>
      <c r="T246">
        <v>0.88</v>
      </c>
      <c r="V246">
        <v>223.86</v>
      </c>
      <c r="W246">
        <v>120.43</v>
      </c>
      <c r="X246">
        <v>86</v>
      </c>
      <c r="Y246">
        <v>21.7</v>
      </c>
      <c r="Z246">
        <v>18.95</v>
      </c>
      <c r="AA246">
        <v>20.21</v>
      </c>
      <c r="AB246">
        <v>38.63</v>
      </c>
      <c r="AC246">
        <v>21.6</v>
      </c>
      <c r="AD246">
        <v>73.3</v>
      </c>
      <c r="AE246">
        <v>108.95</v>
      </c>
    </row>
    <row r="247" spans="1:31" ht="13.5">
      <c r="A247">
        <v>1989.07</v>
      </c>
      <c r="B247">
        <v>138.4</v>
      </c>
      <c r="E247">
        <v>-3.29</v>
      </c>
      <c r="H247" s="1">
        <v>8320</v>
      </c>
      <c r="I247" s="1">
        <v>13041</v>
      </c>
      <c r="J247">
        <v>1.866</v>
      </c>
      <c r="M247">
        <v>153.98</v>
      </c>
      <c r="N247">
        <v>74.18</v>
      </c>
      <c r="O247">
        <v>21.91</v>
      </c>
      <c r="P247">
        <v>65.77</v>
      </c>
      <c r="Q247">
        <v>354.29</v>
      </c>
      <c r="R247">
        <v>10.54</v>
      </c>
      <c r="S247">
        <v>10.32</v>
      </c>
      <c r="T247">
        <v>0.89</v>
      </c>
      <c r="V247">
        <v>230.42</v>
      </c>
      <c r="W247">
        <v>117.17</v>
      </c>
      <c r="X247">
        <v>86.07</v>
      </c>
      <c r="Y247">
        <v>21.7</v>
      </c>
      <c r="Z247">
        <v>19.08</v>
      </c>
      <c r="AA247">
        <v>20.21</v>
      </c>
      <c r="AB247">
        <v>36.8</v>
      </c>
      <c r="AC247">
        <v>20.73</v>
      </c>
      <c r="AD247">
        <v>70.75</v>
      </c>
      <c r="AE247">
        <v>104.59</v>
      </c>
    </row>
    <row r="248" spans="1:31" ht="13.5">
      <c r="A248">
        <v>1989.08</v>
      </c>
      <c r="B248">
        <v>144.28</v>
      </c>
      <c r="E248">
        <v>-3.44</v>
      </c>
      <c r="H248" s="1">
        <v>6907</v>
      </c>
      <c r="I248" s="1">
        <v>14076</v>
      </c>
      <c r="J248">
        <v>1.9604</v>
      </c>
      <c r="M248">
        <v>152.9</v>
      </c>
      <c r="N248">
        <v>73.44</v>
      </c>
      <c r="O248">
        <v>21.76</v>
      </c>
      <c r="P248">
        <v>65.13</v>
      </c>
      <c r="Q248">
        <v>351.35</v>
      </c>
      <c r="R248">
        <v>10.43</v>
      </c>
      <c r="S248">
        <v>10.23</v>
      </c>
      <c r="T248">
        <v>0.88</v>
      </c>
      <c r="V248">
        <v>226.33</v>
      </c>
      <c r="W248">
        <v>122.43</v>
      </c>
      <c r="X248">
        <v>85.06</v>
      </c>
      <c r="Y248">
        <v>21.77</v>
      </c>
      <c r="Z248">
        <v>18.91</v>
      </c>
      <c r="AA248">
        <v>20.18</v>
      </c>
      <c r="AB248">
        <v>38.76</v>
      </c>
      <c r="AC248">
        <v>21.56</v>
      </c>
      <c r="AD248">
        <v>73.41</v>
      </c>
      <c r="AE248">
        <v>110.3</v>
      </c>
    </row>
    <row r="249" spans="1:31" ht="13.5">
      <c r="A249">
        <v>1989.09</v>
      </c>
      <c r="B249">
        <v>139.35</v>
      </c>
      <c r="E249">
        <v>-3.57</v>
      </c>
      <c r="H249" s="1">
        <v>9120</v>
      </c>
      <c r="I249" s="1">
        <v>15047</v>
      </c>
      <c r="J249">
        <v>1.8683</v>
      </c>
      <c r="M249">
        <v>153.85</v>
      </c>
      <c r="N249">
        <v>74.42</v>
      </c>
      <c r="O249">
        <v>21.94</v>
      </c>
      <c r="P249">
        <v>65.93</v>
      </c>
      <c r="Q249">
        <v>354.68</v>
      </c>
      <c r="R249">
        <v>10.57</v>
      </c>
      <c r="S249">
        <v>10.2</v>
      </c>
      <c r="T249">
        <v>0.88</v>
      </c>
      <c r="V249">
        <v>225.6</v>
      </c>
      <c r="W249">
        <v>118.33</v>
      </c>
      <c r="X249">
        <v>85.91</v>
      </c>
      <c r="Y249">
        <v>21.69</v>
      </c>
      <c r="Z249">
        <v>19.08</v>
      </c>
      <c r="AA249">
        <v>20.17</v>
      </c>
      <c r="AB249">
        <v>37.34</v>
      </c>
      <c r="AC249">
        <v>20.79</v>
      </c>
      <c r="AD249">
        <v>71.06</v>
      </c>
      <c r="AE249">
        <v>108.05</v>
      </c>
    </row>
    <row r="250" spans="1:31" ht="13.5">
      <c r="A250">
        <v>1989.1</v>
      </c>
      <c r="B250">
        <v>142.15</v>
      </c>
      <c r="E250">
        <v>-2.23</v>
      </c>
      <c r="H250" s="1">
        <v>8477</v>
      </c>
      <c r="I250" s="1">
        <v>15693</v>
      </c>
      <c r="J250">
        <v>1.8375</v>
      </c>
      <c r="M250">
        <v>158.81</v>
      </c>
      <c r="N250">
        <v>77.29</v>
      </c>
      <c r="O250">
        <v>22.76</v>
      </c>
      <c r="P250">
        <v>68.44</v>
      </c>
      <c r="Q250">
        <v>367.89</v>
      </c>
      <c r="R250">
        <v>10.98</v>
      </c>
      <c r="S250">
        <v>10.52</v>
      </c>
      <c r="T250">
        <v>0.9</v>
      </c>
      <c r="V250">
        <v>224.91</v>
      </c>
      <c r="W250">
        <v>121.28</v>
      </c>
      <c r="X250">
        <v>88.11</v>
      </c>
      <c r="Y250">
        <v>22.19</v>
      </c>
      <c r="Z250">
        <v>19.9</v>
      </c>
      <c r="AA250">
        <v>20.62</v>
      </c>
      <c r="AB250">
        <v>38.14</v>
      </c>
      <c r="AC250">
        <v>21.19</v>
      </c>
      <c r="AD250">
        <v>72.72</v>
      </c>
      <c r="AE250">
        <v>111.41</v>
      </c>
    </row>
    <row r="251" spans="1:31" ht="13.5">
      <c r="A251">
        <v>1989.11</v>
      </c>
      <c r="B251">
        <v>142.9</v>
      </c>
      <c r="E251">
        <v>-1.89</v>
      </c>
      <c r="H251" s="1">
        <v>6236</v>
      </c>
      <c r="I251" s="1">
        <v>16124</v>
      </c>
      <c r="J251">
        <v>1.7895</v>
      </c>
      <c r="M251">
        <v>162.76</v>
      </c>
      <c r="N251">
        <v>80.27</v>
      </c>
      <c r="O251">
        <v>23.5</v>
      </c>
      <c r="P251">
        <v>71.16</v>
      </c>
      <c r="Q251">
        <v>381.3</v>
      </c>
      <c r="R251">
        <v>11.39</v>
      </c>
      <c r="S251">
        <v>10.89</v>
      </c>
      <c r="T251">
        <v>0.92</v>
      </c>
      <c r="V251">
        <v>224.43</v>
      </c>
      <c r="W251">
        <v>122.77</v>
      </c>
      <c r="X251">
        <v>89.79</v>
      </c>
      <c r="Y251">
        <v>22.42</v>
      </c>
      <c r="Z251">
        <v>20.69</v>
      </c>
      <c r="AA251">
        <v>21.02</v>
      </c>
      <c r="AB251">
        <v>38.39</v>
      </c>
      <c r="AC251">
        <v>21.25</v>
      </c>
      <c r="AD251">
        <v>73.26</v>
      </c>
      <c r="AE251">
        <v>111.84</v>
      </c>
    </row>
    <row r="252" spans="1:31" ht="13.5">
      <c r="A252">
        <v>1989.12</v>
      </c>
      <c r="B252">
        <v>143.4</v>
      </c>
      <c r="E252">
        <v>-1.55</v>
      </c>
      <c r="H252" s="1">
        <v>5092</v>
      </c>
      <c r="I252" s="1">
        <v>16319</v>
      </c>
      <c r="J252">
        <v>1.6978</v>
      </c>
      <c r="M252">
        <v>171.02</v>
      </c>
      <c r="N252">
        <v>84.78</v>
      </c>
      <c r="O252">
        <v>24.82</v>
      </c>
      <c r="P252">
        <v>75.13</v>
      </c>
      <c r="Q252">
        <v>403.57</v>
      </c>
      <c r="R252">
        <v>12.04</v>
      </c>
      <c r="S252">
        <v>11.32</v>
      </c>
      <c r="T252">
        <v>0.96</v>
      </c>
      <c r="V252">
        <v>231.03</v>
      </c>
      <c r="W252">
        <v>123.81</v>
      </c>
      <c r="X252">
        <v>92.95</v>
      </c>
      <c r="Y252">
        <v>23.13</v>
      </c>
      <c r="Z252">
        <v>21.9</v>
      </c>
      <c r="AA252">
        <v>21.79</v>
      </c>
      <c r="AB252">
        <v>30.42</v>
      </c>
      <c r="AC252">
        <v>21.11</v>
      </c>
      <c r="AD252">
        <v>75.72</v>
      </c>
      <c r="AE252">
        <v>113.29</v>
      </c>
    </row>
    <row r="253" spans="1:31" ht="13.5">
      <c r="A253">
        <v>1990.01</v>
      </c>
      <c r="B253">
        <v>144.4</v>
      </c>
      <c r="E253">
        <v>-1.3</v>
      </c>
      <c r="H253" s="1">
        <v>7937</v>
      </c>
      <c r="I253" s="1">
        <v>13974</v>
      </c>
      <c r="J253">
        <v>1.6826</v>
      </c>
      <c r="M253">
        <v>174.77</v>
      </c>
      <c r="N253">
        <v>85.37</v>
      </c>
      <c r="O253">
        <v>25.15</v>
      </c>
      <c r="P253">
        <v>75.79</v>
      </c>
      <c r="Q253">
        <v>409.81</v>
      </c>
      <c r="R253">
        <v>12.14</v>
      </c>
      <c r="S253">
        <v>11.5</v>
      </c>
      <c r="T253">
        <v>0.97</v>
      </c>
      <c r="V253">
        <v>241.81</v>
      </c>
      <c r="W253">
        <v>121.39</v>
      </c>
      <c r="X253">
        <v>95.88</v>
      </c>
      <c r="Y253">
        <v>23.47</v>
      </c>
      <c r="Z253">
        <v>22.15</v>
      </c>
      <c r="AA253">
        <v>22.19</v>
      </c>
      <c r="AB253">
        <v>30.71</v>
      </c>
      <c r="AC253">
        <v>21</v>
      </c>
      <c r="AD253">
        <v>77.19</v>
      </c>
      <c r="AE253">
        <v>110.84</v>
      </c>
    </row>
    <row r="254" spans="1:31" ht="13.5">
      <c r="A254">
        <v>1990.02</v>
      </c>
      <c r="B254">
        <v>148.52</v>
      </c>
      <c r="E254">
        <v>-0.99</v>
      </c>
      <c r="H254" s="1">
        <v>7962</v>
      </c>
      <c r="I254" s="1">
        <v>12741</v>
      </c>
      <c r="J254">
        <v>1.6918</v>
      </c>
      <c r="M254">
        <v>179.46</v>
      </c>
      <c r="N254">
        <v>87.02</v>
      </c>
      <c r="O254">
        <v>25.74</v>
      </c>
      <c r="P254">
        <v>77.31</v>
      </c>
      <c r="Q254">
        <v>420.04</v>
      </c>
      <c r="R254">
        <v>12.36</v>
      </c>
      <c r="S254">
        <v>11.78</v>
      </c>
      <c r="T254">
        <v>0.99</v>
      </c>
      <c r="V254">
        <v>248.64</v>
      </c>
      <c r="W254">
        <v>124.44</v>
      </c>
      <c r="X254">
        <v>98.93</v>
      </c>
      <c r="Y254">
        <v>24.26</v>
      </c>
      <c r="Z254">
        <v>22.83</v>
      </c>
      <c r="AA254">
        <v>22.77</v>
      </c>
      <c r="AB254">
        <v>31.48</v>
      </c>
      <c r="AC254">
        <v>21.38</v>
      </c>
      <c r="AD254">
        <v>79.43</v>
      </c>
      <c r="AE254">
        <v>112.97</v>
      </c>
    </row>
    <row r="255" spans="1:31" ht="13.5">
      <c r="A255">
        <v>1990.03</v>
      </c>
      <c r="B255">
        <v>157.65</v>
      </c>
      <c r="E255">
        <v>-1.13</v>
      </c>
      <c r="H255" s="1">
        <v>11138</v>
      </c>
      <c r="I255" s="1">
        <v>15932</v>
      </c>
      <c r="J255">
        <v>1.6944</v>
      </c>
      <c r="M255">
        <v>189.73</v>
      </c>
      <c r="N255">
        <v>92.77</v>
      </c>
      <c r="O255">
        <v>27.56</v>
      </c>
      <c r="P255">
        <v>82.35</v>
      </c>
      <c r="Q255">
        <v>448.18</v>
      </c>
      <c r="R255">
        <v>13.18</v>
      </c>
      <c r="S255">
        <v>12.59</v>
      </c>
      <c r="T255">
        <v>1.05</v>
      </c>
      <c r="V255">
        <v>258.63</v>
      </c>
      <c r="W255">
        <v>134.41</v>
      </c>
      <c r="X255">
        <v>104.89</v>
      </c>
      <c r="Y255">
        <v>25.72</v>
      </c>
      <c r="Z255">
        <v>24.31</v>
      </c>
      <c r="AA255">
        <v>23.94</v>
      </c>
      <c r="AB255">
        <v>33.57</v>
      </c>
      <c r="AC255">
        <v>22.39</v>
      </c>
      <c r="AD255">
        <v>83.43</v>
      </c>
      <c r="AE255">
        <v>118.68</v>
      </c>
    </row>
    <row r="256" spans="1:31" ht="13.5">
      <c r="A256">
        <v>1990.04</v>
      </c>
      <c r="B256">
        <v>159.08</v>
      </c>
      <c r="E256">
        <v>-1.42</v>
      </c>
      <c r="H256" s="1">
        <v>8615</v>
      </c>
      <c r="I256" s="1">
        <v>13466</v>
      </c>
      <c r="J256">
        <v>1.6803</v>
      </c>
      <c r="M256">
        <v>193.99</v>
      </c>
      <c r="N256">
        <v>94.89</v>
      </c>
      <c r="O256">
        <v>28.28</v>
      </c>
      <c r="P256">
        <v>84.38</v>
      </c>
      <c r="Q256">
        <v>459.82</v>
      </c>
      <c r="R256">
        <v>13.49</v>
      </c>
      <c r="S256">
        <v>12.95</v>
      </c>
      <c r="T256">
        <v>1.07</v>
      </c>
      <c r="V256">
        <v>261.41</v>
      </c>
      <c r="W256">
        <v>136.86</v>
      </c>
      <c r="X256">
        <v>109.67</v>
      </c>
      <c r="Y256">
        <v>26.11</v>
      </c>
      <c r="Z256">
        <v>24.96</v>
      </c>
      <c r="AA256">
        <v>24.42</v>
      </c>
      <c r="AB256">
        <v>33.74</v>
      </c>
      <c r="AC256">
        <v>22.54</v>
      </c>
      <c r="AD256">
        <v>84.91</v>
      </c>
      <c r="AE256">
        <v>119.47</v>
      </c>
    </row>
    <row r="257" spans="1:31" ht="13.5">
      <c r="A257">
        <v>1990.05</v>
      </c>
      <c r="B257">
        <v>151.75</v>
      </c>
      <c r="E257">
        <v>-1.03</v>
      </c>
      <c r="H257" s="1">
        <v>11534</v>
      </c>
      <c r="I257" s="1">
        <v>12961</v>
      </c>
      <c r="J257">
        <v>1.691</v>
      </c>
      <c r="M257">
        <v>184.2</v>
      </c>
      <c r="N257">
        <v>89.45</v>
      </c>
      <c r="O257">
        <v>26.51</v>
      </c>
      <c r="P257">
        <v>79.46</v>
      </c>
      <c r="Q257">
        <v>434.61</v>
      </c>
      <c r="R257">
        <v>12.71</v>
      </c>
      <c r="S257">
        <v>12.16</v>
      </c>
      <c r="T257">
        <v>1.02</v>
      </c>
      <c r="V257">
        <v>254.63</v>
      </c>
      <c r="W257">
        <v>129.41</v>
      </c>
      <c r="X257">
        <v>106.18</v>
      </c>
      <c r="Y257">
        <v>24.76</v>
      </c>
      <c r="Z257">
        <v>23.53</v>
      </c>
      <c r="AA257">
        <v>23.3</v>
      </c>
      <c r="AB257">
        <v>32.04</v>
      </c>
      <c r="AC257">
        <v>21.3</v>
      </c>
      <c r="AD257">
        <v>82.02</v>
      </c>
      <c r="AE257">
        <v>116.6</v>
      </c>
    </row>
    <row r="258" spans="1:31" ht="13.5">
      <c r="A258">
        <v>1990.06</v>
      </c>
      <c r="B258">
        <v>152.85</v>
      </c>
      <c r="E258">
        <v>-0.62</v>
      </c>
      <c r="H258" s="1">
        <v>9051</v>
      </c>
      <c r="I258" s="1">
        <v>12614</v>
      </c>
      <c r="J258">
        <v>1.6715</v>
      </c>
      <c r="M258">
        <v>188.77</v>
      </c>
      <c r="N258">
        <v>92.05</v>
      </c>
      <c r="O258">
        <v>27.4</v>
      </c>
      <c r="P258">
        <v>81.83</v>
      </c>
      <c r="Q258">
        <v>447.93</v>
      </c>
      <c r="R258">
        <v>13.1</v>
      </c>
      <c r="S258">
        <v>12.55</v>
      </c>
      <c r="T258">
        <v>1.04</v>
      </c>
      <c r="V258">
        <v>267.42</v>
      </c>
      <c r="W258">
        <v>131.44</v>
      </c>
      <c r="X258">
        <v>108.06</v>
      </c>
      <c r="Y258">
        <v>25.39</v>
      </c>
      <c r="Z258">
        <v>24.14</v>
      </c>
      <c r="AA258">
        <v>23.91</v>
      </c>
      <c r="AB258">
        <v>32.23</v>
      </c>
      <c r="AC258">
        <v>21.36</v>
      </c>
      <c r="AD258">
        <v>83.12</v>
      </c>
      <c r="AE258">
        <v>121.12</v>
      </c>
    </row>
    <row r="259" spans="1:31" ht="13.5">
      <c r="A259">
        <v>1990.07</v>
      </c>
      <c r="B259">
        <v>147.5</v>
      </c>
      <c r="E259">
        <v>-0.13</v>
      </c>
      <c r="H259" s="1">
        <v>11608</v>
      </c>
      <c r="I259" s="1">
        <v>13776</v>
      </c>
      <c r="J259">
        <v>1.596</v>
      </c>
      <c r="M259">
        <v>190.89</v>
      </c>
      <c r="N259">
        <v>92.82</v>
      </c>
      <c r="O259">
        <v>27.69</v>
      </c>
      <c r="P259">
        <v>82.37</v>
      </c>
      <c r="Q259">
        <v>451.51</v>
      </c>
      <c r="R259">
        <v>13.19</v>
      </c>
      <c r="S259">
        <v>12.68</v>
      </c>
      <c r="T259">
        <v>1.05</v>
      </c>
      <c r="V259">
        <v>274.69</v>
      </c>
      <c r="W259">
        <v>127.95</v>
      </c>
      <c r="X259">
        <v>109.53</v>
      </c>
      <c r="Y259">
        <v>25.37</v>
      </c>
      <c r="Z259">
        <v>24.33</v>
      </c>
      <c r="AA259">
        <v>23.98</v>
      </c>
      <c r="AB259">
        <v>31.32</v>
      </c>
      <c r="AC259">
        <v>20.61</v>
      </c>
      <c r="AD259">
        <v>81.4</v>
      </c>
      <c r="AE259">
        <v>117.3</v>
      </c>
    </row>
    <row r="260" spans="1:31" ht="13.5">
      <c r="A260">
        <v>1990.08</v>
      </c>
      <c r="B260">
        <v>144.5</v>
      </c>
      <c r="E260">
        <v>0.11</v>
      </c>
      <c r="H260" s="1">
        <v>10721</v>
      </c>
      <c r="I260" s="1">
        <v>12880</v>
      </c>
      <c r="J260">
        <v>1.5622</v>
      </c>
      <c r="M260">
        <v>190.56</v>
      </c>
      <c r="N260">
        <v>91.47</v>
      </c>
      <c r="O260">
        <v>27.29</v>
      </c>
      <c r="P260">
        <v>81.23</v>
      </c>
      <c r="Q260">
        <v>445.7</v>
      </c>
      <c r="R260">
        <v>13</v>
      </c>
      <c r="S260">
        <v>12.33</v>
      </c>
      <c r="T260">
        <v>1.04</v>
      </c>
      <c r="V260">
        <v>272.67</v>
      </c>
      <c r="W260">
        <v>124.8</v>
      </c>
      <c r="X260">
        <v>110.17</v>
      </c>
      <c r="Y260">
        <v>24.94</v>
      </c>
      <c r="Z260">
        <v>23.87</v>
      </c>
      <c r="AA260">
        <v>23.68</v>
      </c>
      <c r="AB260">
        <v>30.55</v>
      </c>
      <c r="AC260">
        <v>20.2</v>
      </c>
      <c r="AD260">
        <v>81.7</v>
      </c>
      <c r="AE260">
        <v>117.59</v>
      </c>
    </row>
    <row r="261" spans="1:31" ht="13.5">
      <c r="A261">
        <v>1990.09</v>
      </c>
      <c r="B261">
        <v>137.95</v>
      </c>
      <c r="E261">
        <v>0.11</v>
      </c>
      <c r="H261" s="1">
        <v>12069</v>
      </c>
      <c r="I261" s="1">
        <v>16131</v>
      </c>
      <c r="J261">
        <v>1.5641</v>
      </c>
      <c r="L261">
        <v>1.8783</v>
      </c>
      <c r="M261">
        <v>181.42</v>
      </c>
      <c r="N261">
        <v>87.97</v>
      </c>
      <c r="O261">
        <v>26.28</v>
      </c>
      <c r="P261">
        <v>78.03</v>
      </c>
      <c r="Q261">
        <v>427.09</v>
      </c>
      <c r="R261">
        <v>12.5</v>
      </c>
      <c r="S261">
        <v>11.75</v>
      </c>
      <c r="T261">
        <v>0.99</v>
      </c>
      <c r="V261">
        <v>258.83</v>
      </c>
      <c r="W261">
        <v>119.31</v>
      </c>
      <c r="X261">
        <v>106.25</v>
      </c>
      <c r="Y261">
        <v>23.88</v>
      </c>
      <c r="Z261">
        <v>23.03</v>
      </c>
      <c r="AA261">
        <v>22.69</v>
      </c>
      <c r="AB261">
        <v>29.22</v>
      </c>
      <c r="AC261">
        <v>19.33</v>
      </c>
      <c r="AD261">
        <v>78.15</v>
      </c>
      <c r="AE261">
        <v>113.8</v>
      </c>
    </row>
    <row r="262" spans="1:31" ht="13.5">
      <c r="A262">
        <v>1990.1</v>
      </c>
      <c r="B262">
        <v>129.35</v>
      </c>
      <c r="E262">
        <v>0.12</v>
      </c>
      <c r="H262" s="1">
        <v>12752</v>
      </c>
      <c r="I262" s="1">
        <v>16185</v>
      </c>
      <c r="J262">
        <v>1.5191</v>
      </c>
      <c r="L262">
        <v>1.9435</v>
      </c>
      <c r="M262">
        <v>175.42</v>
      </c>
      <c r="N262">
        <v>85.21</v>
      </c>
      <c r="O262">
        <v>25.44</v>
      </c>
      <c r="P262">
        <v>75.56</v>
      </c>
      <c r="Q262">
        <v>413.99</v>
      </c>
      <c r="R262">
        <v>12.12</v>
      </c>
      <c r="S262">
        <v>11.37</v>
      </c>
      <c r="T262">
        <v>0.97</v>
      </c>
      <c r="V262">
        <v>251.39</v>
      </c>
      <c r="W262">
        <v>110.88</v>
      </c>
      <c r="X262">
        <v>100.62</v>
      </c>
      <c r="Y262">
        <v>22.98</v>
      </c>
      <c r="Z262">
        <v>22.32</v>
      </c>
      <c r="AA262">
        <v>21.99</v>
      </c>
      <c r="AB262">
        <v>27.17</v>
      </c>
      <c r="AC262">
        <v>18.12</v>
      </c>
      <c r="AD262">
        <v>75.87</v>
      </c>
      <c r="AE262">
        <v>101.61</v>
      </c>
    </row>
    <row r="263" spans="1:31" ht="13.5">
      <c r="A263">
        <v>1990.11</v>
      </c>
      <c r="B263">
        <v>132.75</v>
      </c>
      <c r="E263">
        <v>-0.12</v>
      </c>
      <c r="H263" s="1">
        <v>10921</v>
      </c>
      <c r="I263" s="1">
        <v>15349</v>
      </c>
      <c r="J263">
        <v>1.505</v>
      </c>
      <c r="L263">
        <v>1.9435</v>
      </c>
      <c r="M263">
        <v>181.68</v>
      </c>
      <c r="N263">
        <v>89.11</v>
      </c>
      <c r="O263">
        <v>26.39</v>
      </c>
      <c r="P263">
        <v>78.98</v>
      </c>
      <c r="Q263">
        <v>431.13</v>
      </c>
      <c r="R263">
        <v>12.66</v>
      </c>
      <c r="S263">
        <v>11.85</v>
      </c>
      <c r="T263">
        <v>1.01</v>
      </c>
      <c r="V263">
        <v>259.17</v>
      </c>
      <c r="W263">
        <v>114.52</v>
      </c>
      <c r="X263">
        <v>104.34</v>
      </c>
      <c r="Y263">
        <v>23.82</v>
      </c>
      <c r="Z263">
        <v>23.23</v>
      </c>
      <c r="AA263">
        <v>22.81</v>
      </c>
      <c r="AB263">
        <v>25.5</v>
      </c>
      <c r="AC263">
        <v>18.7</v>
      </c>
      <c r="AD263">
        <v>77.6</v>
      </c>
      <c r="AE263">
        <v>103.26</v>
      </c>
    </row>
    <row r="264" spans="1:31" ht="13.5">
      <c r="A264">
        <v>1990.12</v>
      </c>
      <c r="B264">
        <v>135.4</v>
      </c>
      <c r="E264">
        <v>0.5</v>
      </c>
      <c r="H264" s="1">
        <v>7433</v>
      </c>
      <c r="I264" s="1">
        <v>14681</v>
      </c>
      <c r="J264">
        <v>1.494</v>
      </c>
      <c r="L264">
        <v>1.9335</v>
      </c>
      <c r="M264">
        <v>183.69</v>
      </c>
      <c r="N264">
        <v>90.13</v>
      </c>
      <c r="O264">
        <v>26.5</v>
      </c>
      <c r="P264">
        <v>79.83</v>
      </c>
      <c r="Q264">
        <v>436.01</v>
      </c>
      <c r="R264">
        <v>12.8</v>
      </c>
      <c r="S264">
        <v>11.94</v>
      </c>
      <c r="T264">
        <v>1</v>
      </c>
      <c r="V264">
        <v>259.86</v>
      </c>
      <c r="W264">
        <v>115.89</v>
      </c>
      <c r="X264">
        <v>105.74</v>
      </c>
      <c r="Y264">
        <v>24.06</v>
      </c>
      <c r="Z264">
        <v>23.34</v>
      </c>
      <c r="AA264">
        <v>23.01</v>
      </c>
      <c r="AB264">
        <v>25.82</v>
      </c>
      <c r="AC264">
        <v>18.76</v>
      </c>
      <c r="AD264">
        <v>77.04</v>
      </c>
      <c r="AE264">
        <v>103.82</v>
      </c>
    </row>
    <row r="265" spans="1:31" ht="13.5">
      <c r="A265">
        <v>1991.01</v>
      </c>
      <c r="B265">
        <v>131.4</v>
      </c>
      <c r="E265">
        <v>1.11</v>
      </c>
      <c r="F265">
        <v>12.5</v>
      </c>
      <c r="G265">
        <v>12.2</v>
      </c>
      <c r="H265" s="1">
        <v>9156</v>
      </c>
      <c r="I265" s="1">
        <v>14834</v>
      </c>
      <c r="J265">
        <v>1.4765</v>
      </c>
      <c r="L265">
        <v>1.9665</v>
      </c>
      <c r="M265">
        <v>181.3</v>
      </c>
      <c r="N265">
        <v>88.86</v>
      </c>
      <c r="O265">
        <v>26.13</v>
      </c>
      <c r="P265">
        <v>78.8</v>
      </c>
      <c r="Q265">
        <v>431.44</v>
      </c>
      <c r="R265">
        <v>12.63</v>
      </c>
      <c r="S265">
        <v>11.8</v>
      </c>
      <c r="T265">
        <v>1</v>
      </c>
      <c r="V265">
        <v>258</v>
      </c>
      <c r="W265">
        <v>112.84</v>
      </c>
      <c r="X265">
        <v>104.38</v>
      </c>
      <c r="Y265">
        <v>23.74</v>
      </c>
      <c r="Z265">
        <v>23.08</v>
      </c>
      <c r="AA265">
        <v>22.7</v>
      </c>
      <c r="AB265">
        <v>25.11</v>
      </c>
      <c r="AC265">
        <v>18.25</v>
      </c>
      <c r="AD265">
        <v>75.89</v>
      </c>
      <c r="AE265">
        <v>102.72</v>
      </c>
    </row>
    <row r="266" spans="1:31" ht="13.5">
      <c r="A266">
        <v>1991.02</v>
      </c>
      <c r="B266">
        <v>131.95</v>
      </c>
      <c r="E266">
        <v>1.21</v>
      </c>
      <c r="F266">
        <v>10.5</v>
      </c>
      <c r="G266">
        <v>10.7</v>
      </c>
      <c r="H266" s="1">
        <v>8295</v>
      </c>
      <c r="I266" s="1">
        <v>13628</v>
      </c>
      <c r="J266">
        <v>1.5251</v>
      </c>
      <c r="L266">
        <v>1.9125</v>
      </c>
      <c r="M266">
        <v>178.21</v>
      </c>
      <c r="N266">
        <v>86.55</v>
      </c>
      <c r="O266">
        <v>25.44</v>
      </c>
      <c r="P266">
        <v>76.81</v>
      </c>
      <c r="Q266">
        <v>420.52</v>
      </c>
      <c r="R266">
        <v>12.32</v>
      </c>
      <c r="S266">
        <v>11.59</v>
      </c>
      <c r="T266">
        <v>0.99</v>
      </c>
      <c r="V266">
        <v>252.45</v>
      </c>
      <c r="W266">
        <v>114.74</v>
      </c>
      <c r="X266">
        <v>99.66</v>
      </c>
      <c r="Y266">
        <v>23.34</v>
      </c>
      <c r="Z266">
        <v>22.54</v>
      </c>
      <c r="AA266">
        <v>22.15</v>
      </c>
      <c r="AB266">
        <v>25.44</v>
      </c>
      <c r="AC266">
        <v>18.24</v>
      </c>
      <c r="AD266">
        <v>76.48</v>
      </c>
      <c r="AE266">
        <v>103.75</v>
      </c>
    </row>
    <row r="267" spans="1:31" ht="13.5">
      <c r="A267">
        <v>1991.03</v>
      </c>
      <c r="B267">
        <v>140.55</v>
      </c>
      <c r="E267">
        <v>1.39</v>
      </c>
      <c r="F267">
        <v>13.3</v>
      </c>
      <c r="G267">
        <v>12.3</v>
      </c>
      <c r="H267" s="1">
        <v>10123</v>
      </c>
      <c r="I267" s="1">
        <v>14884</v>
      </c>
      <c r="J267">
        <v>1.6985</v>
      </c>
      <c r="L267">
        <v>1.7473</v>
      </c>
      <c r="M267">
        <v>169.23</v>
      </c>
      <c r="N267">
        <v>83.01</v>
      </c>
      <c r="O267">
        <v>24.52</v>
      </c>
      <c r="P267">
        <v>73.43</v>
      </c>
      <c r="Q267">
        <v>402.23</v>
      </c>
      <c r="R267">
        <v>11.76</v>
      </c>
      <c r="S267">
        <v>11.12</v>
      </c>
      <c r="T267">
        <v>0.94</v>
      </c>
      <c r="V267">
        <v>246.36</v>
      </c>
      <c r="W267">
        <v>121.68</v>
      </c>
      <c r="X267">
        <v>97.44</v>
      </c>
      <c r="Y267">
        <v>22.92</v>
      </c>
      <c r="Z267">
        <v>21.52</v>
      </c>
      <c r="AA267">
        <v>21.25</v>
      </c>
      <c r="AB267">
        <v>27.01</v>
      </c>
      <c r="AC267">
        <v>19.45</v>
      </c>
      <c r="AD267">
        <v>78.59</v>
      </c>
      <c r="AE267">
        <v>109.25</v>
      </c>
    </row>
    <row r="268" spans="1:31" ht="13.5">
      <c r="A268">
        <v>1991.04</v>
      </c>
      <c r="B268">
        <v>137.42</v>
      </c>
      <c r="E268">
        <v>1.84</v>
      </c>
      <c r="F268">
        <v>11.6</v>
      </c>
      <c r="G268">
        <v>11.5</v>
      </c>
      <c r="H268" s="1">
        <v>7826</v>
      </c>
      <c r="I268" s="1">
        <v>11729</v>
      </c>
      <c r="J268">
        <v>1.708</v>
      </c>
      <c r="L268">
        <v>1.7315</v>
      </c>
      <c r="M268">
        <v>163.46</v>
      </c>
      <c r="N268">
        <v>80.44</v>
      </c>
      <c r="O268">
        <v>23.79</v>
      </c>
      <c r="P268">
        <v>71.43</v>
      </c>
      <c r="Q268">
        <v>391.34</v>
      </c>
      <c r="R268">
        <v>11.43</v>
      </c>
      <c r="S268">
        <v>10.88</v>
      </c>
      <c r="T268">
        <v>0.94</v>
      </c>
      <c r="V268">
        <v>237.91</v>
      </c>
      <c r="W268">
        <v>119.19</v>
      </c>
      <c r="X268">
        <v>95.27</v>
      </c>
      <c r="Y268">
        <v>22.47</v>
      </c>
      <c r="Z268">
        <v>21.09</v>
      </c>
      <c r="AA268">
        <v>20.66</v>
      </c>
      <c r="AB268">
        <v>25.65</v>
      </c>
      <c r="AC268">
        <v>18.91</v>
      </c>
      <c r="AD268">
        <v>77.97</v>
      </c>
      <c r="AE268">
        <v>107.49</v>
      </c>
    </row>
    <row r="269" spans="1:31" ht="13.5">
      <c r="A269">
        <v>1991.05</v>
      </c>
      <c r="B269">
        <v>137.97</v>
      </c>
      <c r="E269">
        <v>1.61</v>
      </c>
      <c r="F269">
        <v>8.4</v>
      </c>
      <c r="G269">
        <v>9.2</v>
      </c>
      <c r="H269" s="1">
        <v>5493</v>
      </c>
      <c r="I269" s="1">
        <v>11085</v>
      </c>
      <c r="J269">
        <v>1.7425</v>
      </c>
      <c r="L269">
        <v>1.6975</v>
      </c>
      <c r="M269">
        <v>164.44</v>
      </c>
      <c r="N269">
        <v>79.14</v>
      </c>
      <c r="O269">
        <v>23.34</v>
      </c>
      <c r="P269">
        <v>70.23</v>
      </c>
      <c r="Q269">
        <v>384.6</v>
      </c>
      <c r="R269">
        <v>11.24</v>
      </c>
      <c r="S269">
        <v>10.67</v>
      </c>
      <c r="T269">
        <v>0.91</v>
      </c>
      <c r="V269">
        <v>234.09</v>
      </c>
      <c r="W269">
        <v>120.46</v>
      </c>
      <c r="X269">
        <v>92.83</v>
      </c>
      <c r="Y269">
        <v>22.09</v>
      </c>
      <c r="Z269">
        <v>20.6</v>
      </c>
      <c r="AA269">
        <v>20.3</v>
      </c>
      <c r="AB269">
        <v>25.82</v>
      </c>
      <c r="AC269">
        <v>19.15</v>
      </c>
      <c r="AD269">
        <v>78.09</v>
      </c>
      <c r="AE269">
        <v>104.92</v>
      </c>
    </row>
    <row r="270" spans="1:31" ht="13.5">
      <c r="A270">
        <v>1991.06</v>
      </c>
      <c r="B270">
        <v>138.15</v>
      </c>
      <c r="E270">
        <v>1.72</v>
      </c>
      <c r="F270">
        <v>8.6</v>
      </c>
      <c r="G270">
        <v>9.2</v>
      </c>
      <c r="H270" s="1">
        <v>7086</v>
      </c>
      <c r="I270" s="1">
        <v>12150</v>
      </c>
      <c r="J270">
        <v>1.8105</v>
      </c>
      <c r="L270">
        <v>1.622</v>
      </c>
      <c r="M270">
        <v>156.33</v>
      </c>
      <c r="N270">
        <v>76.17</v>
      </c>
      <c r="O270">
        <v>22.47</v>
      </c>
      <c r="P270">
        <v>67.62</v>
      </c>
      <c r="Q270">
        <v>370.25</v>
      </c>
      <c r="R270">
        <v>10.82</v>
      </c>
      <c r="S270">
        <v>10.25</v>
      </c>
      <c r="T270">
        <v>0.87</v>
      </c>
      <c r="V270">
        <v>223.67</v>
      </c>
      <c r="W270">
        <v>120.78</v>
      </c>
      <c r="X270">
        <v>88.82</v>
      </c>
      <c r="Y270">
        <v>21.1</v>
      </c>
      <c r="Z270">
        <v>19.7</v>
      </c>
      <c r="AA270">
        <v>19.52</v>
      </c>
      <c r="AB270">
        <v>25.82</v>
      </c>
      <c r="AC270">
        <v>19.02</v>
      </c>
      <c r="AD270">
        <v>78.07</v>
      </c>
      <c r="AE270">
        <v>105.72</v>
      </c>
    </row>
    <row r="271" spans="1:31" ht="13.5">
      <c r="A271">
        <v>1991.07</v>
      </c>
      <c r="B271">
        <v>137.83</v>
      </c>
      <c r="E271">
        <v>1.28</v>
      </c>
      <c r="F271">
        <v>8.4</v>
      </c>
      <c r="G271">
        <v>8.8</v>
      </c>
      <c r="H271" s="1">
        <v>5567</v>
      </c>
      <c r="I271" s="1">
        <v>10557</v>
      </c>
      <c r="J271">
        <v>1.7435</v>
      </c>
      <c r="L271">
        <v>1.6855</v>
      </c>
      <c r="M271">
        <v>161.93</v>
      </c>
      <c r="N271">
        <v>79.04</v>
      </c>
      <c r="O271">
        <v>23.24</v>
      </c>
      <c r="P271">
        <v>70.11</v>
      </c>
      <c r="Q271">
        <v>383.9</v>
      </c>
      <c r="R271">
        <v>10.8</v>
      </c>
      <c r="S271">
        <v>10.59</v>
      </c>
      <c r="T271">
        <v>0.92</v>
      </c>
      <c r="V271">
        <v>232.26</v>
      </c>
      <c r="W271">
        <v>119.7</v>
      </c>
      <c r="X271">
        <v>90.51</v>
      </c>
      <c r="Y271">
        <v>21.78</v>
      </c>
      <c r="Z271">
        <v>20.41</v>
      </c>
      <c r="AA271">
        <v>20.23</v>
      </c>
      <c r="AB271">
        <v>25.73</v>
      </c>
      <c r="AC271">
        <v>18.99</v>
      </c>
      <c r="AD271">
        <v>79.08</v>
      </c>
      <c r="AE271">
        <v>107.12</v>
      </c>
    </row>
    <row r="272" spans="1:31" ht="13.5">
      <c r="A272">
        <v>1991.08</v>
      </c>
      <c r="B272">
        <v>136.88</v>
      </c>
      <c r="E272">
        <v>1.56</v>
      </c>
      <c r="F272">
        <v>7.3</v>
      </c>
      <c r="G272">
        <v>8.5</v>
      </c>
      <c r="H272" s="1">
        <v>4102</v>
      </c>
      <c r="I272" s="1">
        <v>9226</v>
      </c>
      <c r="J272">
        <v>1.747</v>
      </c>
      <c r="L272">
        <v>1.6809</v>
      </c>
      <c r="M272">
        <v>161.33</v>
      </c>
      <c r="N272">
        <v>78.36</v>
      </c>
      <c r="O272">
        <v>23.07</v>
      </c>
      <c r="P272">
        <v>69.58</v>
      </c>
      <c r="Q272">
        <v>380.78</v>
      </c>
      <c r="R272">
        <v>11.13</v>
      </c>
      <c r="S272">
        <v>10.5</v>
      </c>
      <c r="T272">
        <v>0.92</v>
      </c>
      <c r="V272">
        <v>230.09</v>
      </c>
      <c r="W272">
        <v>119.92</v>
      </c>
      <c r="X272">
        <v>89.68</v>
      </c>
      <c r="Y272">
        <v>21.57</v>
      </c>
      <c r="Z272">
        <v>20.31</v>
      </c>
      <c r="AA272">
        <v>20.06</v>
      </c>
      <c r="AB272">
        <v>25.51</v>
      </c>
      <c r="AC272">
        <v>18.69</v>
      </c>
      <c r="AD272">
        <v>79.49</v>
      </c>
      <c r="AE272">
        <v>107.4</v>
      </c>
    </row>
    <row r="273" spans="1:31" ht="13.5">
      <c r="A273">
        <v>1991.09</v>
      </c>
      <c r="B273">
        <v>132.95</v>
      </c>
      <c r="E273">
        <v>0.85</v>
      </c>
      <c r="F273">
        <v>8.9</v>
      </c>
      <c r="G273">
        <v>9.2</v>
      </c>
      <c r="H273" s="1">
        <v>5329</v>
      </c>
      <c r="I273" s="1">
        <v>12192</v>
      </c>
      <c r="J273">
        <v>1.6664</v>
      </c>
      <c r="L273">
        <v>1.749</v>
      </c>
      <c r="M273">
        <v>163.61</v>
      </c>
      <c r="N273">
        <v>79.72</v>
      </c>
      <c r="O273">
        <v>23.39</v>
      </c>
      <c r="P273">
        <v>70.73</v>
      </c>
      <c r="Q273">
        <v>386.92</v>
      </c>
      <c r="R273">
        <v>11.33</v>
      </c>
      <c r="S273">
        <v>10.65</v>
      </c>
      <c r="T273">
        <v>0.92</v>
      </c>
      <c r="V273">
        <v>232.35</v>
      </c>
      <c r="W273">
        <v>117.36</v>
      </c>
      <c r="X273">
        <v>91.46</v>
      </c>
      <c r="Y273">
        <v>21.83</v>
      </c>
      <c r="Z273">
        <v>20.66</v>
      </c>
      <c r="AA273">
        <v>20.37</v>
      </c>
      <c r="AB273">
        <v>24.83</v>
      </c>
      <c r="AC273">
        <v>17.93</v>
      </c>
      <c r="AD273">
        <v>78.98</v>
      </c>
      <c r="AE273">
        <v>106.15</v>
      </c>
    </row>
    <row r="274" spans="1:31" ht="13.5">
      <c r="A274">
        <v>1991.1</v>
      </c>
      <c r="B274">
        <v>131</v>
      </c>
      <c r="E274">
        <v>0.9</v>
      </c>
      <c r="F274">
        <v>9.3</v>
      </c>
      <c r="G274">
        <v>9.4</v>
      </c>
      <c r="H274" s="1">
        <v>8812</v>
      </c>
      <c r="I274" s="1">
        <v>12330</v>
      </c>
      <c r="J274">
        <v>1.672</v>
      </c>
      <c r="L274">
        <v>1.7395</v>
      </c>
      <c r="M274">
        <v>159.85</v>
      </c>
      <c r="N274">
        <v>78.29</v>
      </c>
      <c r="O274">
        <v>22.91</v>
      </c>
      <c r="P274">
        <v>69.52</v>
      </c>
      <c r="Q274">
        <v>380.25</v>
      </c>
      <c r="R274">
        <v>11.13</v>
      </c>
      <c r="S274">
        <v>10.45</v>
      </c>
      <c r="T274">
        <v>0.91</v>
      </c>
      <c r="V274">
        <v>227.7</v>
      </c>
      <c r="W274">
        <v>116.61</v>
      </c>
      <c r="X274">
        <v>89.28</v>
      </c>
      <c r="Y274">
        <v>21.48</v>
      </c>
      <c r="Z274">
        <v>20.17</v>
      </c>
      <c r="AA274">
        <v>19.98</v>
      </c>
      <c r="AB274">
        <v>24.35</v>
      </c>
      <c r="AC274">
        <v>17.42</v>
      </c>
      <c r="AD274">
        <v>77.48</v>
      </c>
      <c r="AE274">
        <v>102</v>
      </c>
    </row>
    <row r="275" spans="1:31" ht="13.5">
      <c r="A275">
        <v>1991.11</v>
      </c>
      <c r="B275">
        <v>130.07</v>
      </c>
      <c r="E275">
        <v>1.14</v>
      </c>
      <c r="F275">
        <v>8</v>
      </c>
      <c r="G275">
        <v>8.9</v>
      </c>
      <c r="H275" s="1">
        <v>6081</v>
      </c>
      <c r="I275" s="1">
        <v>10869</v>
      </c>
      <c r="J275">
        <v>1.6235</v>
      </c>
      <c r="L275">
        <v>1.7677</v>
      </c>
      <c r="M275">
        <v>162.49</v>
      </c>
      <c r="N275">
        <v>80.1</v>
      </c>
      <c r="O275">
        <v>23.43</v>
      </c>
      <c r="P275">
        <v>71.08</v>
      </c>
      <c r="Q275">
        <v>391.25</v>
      </c>
      <c r="R275">
        <v>11.38</v>
      </c>
      <c r="S275">
        <v>10.63</v>
      </c>
      <c r="T275">
        <v>0.9</v>
      </c>
      <c r="V275">
        <v>229.89</v>
      </c>
      <c r="W275">
        <v>114.62</v>
      </c>
      <c r="X275">
        <v>90.69</v>
      </c>
      <c r="Y275">
        <v>21.88</v>
      </c>
      <c r="Z275">
        <v>20.59</v>
      </c>
      <c r="AA275">
        <v>20.33</v>
      </c>
      <c r="AB275">
        <v>24.11</v>
      </c>
      <c r="AC275">
        <v>17.22</v>
      </c>
      <c r="AD275">
        <v>78.17</v>
      </c>
      <c r="AE275">
        <v>102.08</v>
      </c>
    </row>
    <row r="276" spans="1:31" ht="13.5">
      <c r="A276">
        <v>1991.12</v>
      </c>
      <c r="B276">
        <v>125.25</v>
      </c>
      <c r="E276">
        <v>1.34</v>
      </c>
      <c r="F276">
        <v>9.5</v>
      </c>
      <c r="G276">
        <v>9.5</v>
      </c>
      <c r="H276" s="1">
        <v>5549</v>
      </c>
      <c r="I276" s="1">
        <v>12209</v>
      </c>
      <c r="J276">
        <v>1.5175</v>
      </c>
      <c r="L276">
        <v>1.8675</v>
      </c>
      <c r="M276">
        <v>167.88</v>
      </c>
      <c r="N276">
        <v>82.5</v>
      </c>
      <c r="O276">
        <v>24.15</v>
      </c>
      <c r="P276">
        <v>73.13</v>
      </c>
      <c r="Q276">
        <v>400.06</v>
      </c>
      <c r="R276">
        <v>11.7</v>
      </c>
      <c r="S276">
        <v>10.88</v>
      </c>
      <c r="T276">
        <v>0.93</v>
      </c>
      <c r="V276">
        <v>233.81</v>
      </c>
      <c r="W276">
        <v>108.35</v>
      </c>
      <c r="X276">
        <v>92.13</v>
      </c>
      <c r="Y276">
        <v>22.57</v>
      </c>
      <c r="Z276">
        <v>21.18</v>
      </c>
      <c r="AA276">
        <v>20.95</v>
      </c>
      <c r="AB276">
        <v>23.17</v>
      </c>
      <c r="AC276">
        <v>16.47</v>
      </c>
      <c r="AD276">
        <v>77.29</v>
      </c>
      <c r="AE276">
        <v>95.1</v>
      </c>
    </row>
    <row r="277" spans="1:31" ht="13.5">
      <c r="A277">
        <v>1992.01</v>
      </c>
      <c r="B277">
        <v>125.78</v>
      </c>
      <c r="E277">
        <v>1</v>
      </c>
      <c r="F277">
        <v>10.1</v>
      </c>
      <c r="G277">
        <v>10.1</v>
      </c>
      <c r="H277" s="1">
        <v>8051</v>
      </c>
      <c r="I277" s="1">
        <v>11525</v>
      </c>
      <c r="J277">
        <v>1.6115</v>
      </c>
      <c r="L277">
        <v>1.7855</v>
      </c>
      <c r="M277">
        <v>159.21</v>
      </c>
      <c r="N277">
        <v>78.13</v>
      </c>
      <c r="O277">
        <v>22.94</v>
      </c>
      <c r="P277">
        <v>69.43</v>
      </c>
      <c r="Q277">
        <v>379.5</v>
      </c>
      <c r="R277">
        <v>11.12</v>
      </c>
      <c r="S277">
        <v>10.4</v>
      </c>
      <c r="T277">
        <v>0.91</v>
      </c>
      <c r="V277">
        <v>224.79</v>
      </c>
      <c r="W277">
        <v>107.17</v>
      </c>
      <c r="X277">
        <v>87.86</v>
      </c>
      <c r="Y277">
        <v>21.51</v>
      </c>
      <c r="Z277">
        <v>20.16</v>
      </c>
      <c r="AA277">
        <v>19.92</v>
      </c>
      <c r="AB277">
        <v>22.96</v>
      </c>
      <c r="AC277">
        <v>16.5</v>
      </c>
      <c r="AD277">
        <v>77.05</v>
      </c>
      <c r="AE277">
        <v>94.49</v>
      </c>
    </row>
    <row r="278" spans="1:31" ht="13.5">
      <c r="A278">
        <v>1992.02</v>
      </c>
      <c r="B278">
        <v>129.33</v>
      </c>
      <c r="E278">
        <v>0.9</v>
      </c>
      <c r="F278">
        <v>8.3</v>
      </c>
      <c r="G278">
        <v>8.9</v>
      </c>
      <c r="H278" s="1">
        <v>5371</v>
      </c>
      <c r="I278" s="1">
        <v>10562</v>
      </c>
      <c r="J278">
        <v>1.6388</v>
      </c>
      <c r="L278">
        <v>1.7572</v>
      </c>
      <c r="M278">
        <v>161.41</v>
      </c>
      <c r="N278">
        <v>78.89</v>
      </c>
      <c r="O278">
        <v>23.19</v>
      </c>
      <c r="P278">
        <v>70.11</v>
      </c>
      <c r="Q278">
        <v>383.45</v>
      </c>
      <c r="R278">
        <v>11.21</v>
      </c>
      <c r="S278">
        <v>10.51</v>
      </c>
      <c r="T278">
        <v>0.92</v>
      </c>
      <c r="V278">
        <v>227.17</v>
      </c>
      <c r="W278">
        <v>109.38</v>
      </c>
      <c r="X278">
        <v>87.03</v>
      </c>
      <c r="Y278">
        <v>21.78</v>
      </c>
      <c r="Z278">
        <v>20.37</v>
      </c>
      <c r="AA278">
        <v>20.12</v>
      </c>
      <c r="AB278">
        <v>23.62</v>
      </c>
      <c r="AC278">
        <v>16.83</v>
      </c>
      <c r="AD278">
        <v>78.68</v>
      </c>
      <c r="AE278">
        <v>97.28</v>
      </c>
    </row>
    <row r="279" spans="1:31" ht="13.5">
      <c r="A279">
        <v>1992.03</v>
      </c>
      <c r="B279">
        <v>133.05</v>
      </c>
      <c r="E279">
        <v>0.48</v>
      </c>
      <c r="F279">
        <v>9.4</v>
      </c>
      <c r="G279">
        <v>9.4</v>
      </c>
      <c r="H279" s="1">
        <v>6829</v>
      </c>
      <c r="I279" s="1">
        <v>11730</v>
      </c>
      <c r="J279">
        <v>1.643</v>
      </c>
      <c r="L279">
        <v>1.7365</v>
      </c>
      <c r="M279">
        <v>165.67</v>
      </c>
      <c r="N279">
        <v>81.07</v>
      </c>
      <c r="O279">
        <v>23.91</v>
      </c>
      <c r="P279">
        <v>72</v>
      </c>
      <c r="Q279">
        <v>393.91</v>
      </c>
      <c r="R279">
        <v>11.51</v>
      </c>
      <c r="S279">
        <v>10.75</v>
      </c>
      <c r="T279">
        <v>0.94</v>
      </c>
      <c r="V279">
        <v>231.3</v>
      </c>
      <c r="W279">
        <v>112.02</v>
      </c>
      <c r="X279">
        <v>88.89</v>
      </c>
      <c r="Y279">
        <v>22.33</v>
      </c>
      <c r="Z279">
        <v>20.9</v>
      </c>
      <c r="AA279">
        <v>20.65</v>
      </c>
      <c r="AB279">
        <v>24.41</v>
      </c>
      <c r="AC279">
        <v>17.16</v>
      </c>
      <c r="AD279">
        <v>80.21</v>
      </c>
      <c r="AE279">
        <v>102.49</v>
      </c>
    </row>
    <row r="280" spans="1:31" ht="13.5">
      <c r="A280">
        <v>1992.04</v>
      </c>
      <c r="B280">
        <v>133.38</v>
      </c>
      <c r="E280">
        <v>0.62</v>
      </c>
      <c r="F280">
        <v>7.3</v>
      </c>
      <c r="G280">
        <v>8.3</v>
      </c>
      <c r="H280" s="1">
        <v>6733</v>
      </c>
      <c r="I280" s="1">
        <v>9679</v>
      </c>
      <c r="J280">
        <v>1.6478</v>
      </c>
      <c r="L280">
        <v>1.7775</v>
      </c>
      <c r="M280">
        <v>165.18</v>
      </c>
      <c r="N280">
        <v>81.02</v>
      </c>
      <c r="O280">
        <v>24.02</v>
      </c>
      <c r="P280">
        <v>72.01</v>
      </c>
      <c r="Q280">
        <v>393.57</v>
      </c>
      <c r="R280">
        <v>11.51</v>
      </c>
      <c r="S280">
        <v>10.85</v>
      </c>
      <c r="T280">
        <v>0.96</v>
      </c>
      <c r="V280">
        <v>237.3</v>
      </c>
      <c r="W280">
        <v>112.1</v>
      </c>
      <c r="X280">
        <v>88.36</v>
      </c>
      <c r="Y280">
        <v>22.46</v>
      </c>
      <c r="Z280">
        <v>20.93</v>
      </c>
      <c r="AA280">
        <v>20.75</v>
      </c>
      <c r="AB280">
        <v>24.13</v>
      </c>
      <c r="AC280">
        <v>17.15</v>
      </c>
      <c r="AD280">
        <v>80.62</v>
      </c>
      <c r="AE280">
        <v>100.96</v>
      </c>
    </row>
    <row r="281" spans="1:31" ht="13.5">
      <c r="A281">
        <v>1992.05</v>
      </c>
      <c r="B281">
        <v>128.33</v>
      </c>
      <c r="E281">
        <v>0.68</v>
      </c>
      <c r="F281">
        <v>9.2</v>
      </c>
      <c r="G281">
        <v>9.3</v>
      </c>
      <c r="H281" s="1">
        <v>6027</v>
      </c>
      <c r="I281" s="1">
        <v>9876</v>
      </c>
      <c r="J281">
        <v>1.608</v>
      </c>
      <c r="L281">
        <v>1.8285</v>
      </c>
      <c r="M281">
        <v>163.66</v>
      </c>
      <c r="N281">
        <v>79.76</v>
      </c>
      <c r="O281">
        <v>23.75</v>
      </c>
      <c r="P281">
        <v>70.75</v>
      </c>
      <c r="Q281">
        <v>387.64</v>
      </c>
      <c r="R281">
        <v>11.33</v>
      </c>
      <c r="S281">
        <v>10.59</v>
      </c>
      <c r="T281">
        <v>0.96</v>
      </c>
      <c r="V281">
        <v>234.51</v>
      </c>
      <c r="W281">
        <v>106.59</v>
      </c>
      <c r="X281">
        <v>88.02</v>
      </c>
      <c r="Y281">
        <v>22.16</v>
      </c>
      <c r="Z281">
        <v>20.73</v>
      </c>
      <c r="AA281">
        <v>20.48</v>
      </c>
      <c r="AB281">
        <v>23.26</v>
      </c>
      <c r="AC281">
        <v>16.51</v>
      </c>
      <c r="AD281">
        <v>78.78</v>
      </c>
      <c r="AE281">
        <v>97.05</v>
      </c>
    </row>
    <row r="282" spans="1:31" ht="13.5">
      <c r="A282">
        <v>1992.06</v>
      </c>
      <c r="B282">
        <v>125.55</v>
      </c>
      <c r="E282">
        <v>0.61</v>
      </c>
      <c r="F282">
        <v>9.1</v>
      </c>
      <c r="G282">
        <v>9.1</v>
      </c>
      <c r="H282" s="1">
        <v>5926</v>
      </c>
      <c r="I282" s="1">
        <v>10631</v>
      </c>
      <c r="J282">
        <v>1.5227</v>
      </c>
      <c r="L282">
        <v>1.9045</v>
      </c>
      <c r="M282">
        <v>168.46</v>
      </c>
      <c r="N282">
        <v>82.42</v>
      </c>
      <c r="O282">
        <v>24.49</v>
      </c>
      <c r="P282">
        <v>73.09</v>
      </c>
      <c r="Q282">
        <v>400.38</v>
      </c>
      <c r="R282">
        <v>11.7</v>
      </c>
      <c r="S282">
        <v>10.89</v>
      </c>
      <c r="T282">
        <v>0.99</v>
      </c>
      <c r="V282">
        <v>239.01</v>
      </c>
      <c r="W282">
        <v>104.68</v>
      </c>
      <c r="X282">
        <v>91.44</v>
      </c>
      <c r="Y282">
        <v>22.81</v>
      </c>
      <c r="Z282">
        <v>21.44</v>
      </c>
      <c r="AA282">
        <v>21.04</v>
      </c>
      <c r="AB282">
        <v>22.92</v>
      </c>
      <c r="AC282">
        <v>15.88</v>
      </c>
      <c r="AD282">
        <v>77.61</v>
      </c>
      <c r="AE282">
        <v>93.87</v>
      </c>
    </row>
    <row r="283" spans="1:31" ht="13.5">
      <c r="A283">
        <v>1992.07</v>
      </c>
      <c r="B283">
        <v>127.3</v>
      </c>
      <c r="E283">
        <v>0.6</v>
      </c>
      <c r="F283">
        <v>8.4</v>
      </c>
      <c r="G283">
        <v>8.8</v>
      </c>
      <c r="H283" s="1">
        <v>5640</v>
      </c>
      <c r="I283" s="1">
        <v>10866</v>
      </c>
      <c r="J283">
        <v>1.4745</v>
      </c>
      <c r="L283">
        <v>1.9275</v>
      </c>
      <c r="M283">
        <v>175.4</v>
      </c>
      <c r="N283">
        <v>86.27</v>
      </c>
      <c r="O283">
        <v>25.54</v>
      </c>
      <c r="P283">
        <v>76.52</v>
      </c>
      <c r="Q283">
        <v>418.77</v>
      </c>
      <c r="R283">
        <v>12.26</v>
      </c>
      <c r="S283">
        <v>11.41</v>
      </c>
      <c r="T283">
        <v>1.01</v>
      </c>
      <c r="V283">
        <v>245.18</v>
      </c>
      <c r="W283">
        <v>107.46</v>
      </c>
      <c r="X283">
        <v>96.66</v>
      </c>
      <c r="Y283">
        <v>23.74</v>
      </c>
      <c r="Z283">
        <v>22.42</v>
      </c>
      <c r="AA283">
        <v>21.94</v>
      </c>
      <c r="AB283">
        <v>23.51</v>
      </c>
      <c r="AC283">
        <v>16.2</v>
      </c>
      <c r="AD283">
        <v>78.89</v>
      </c>
      <c r="AE283">
        <v>94.67</v>
      </c>
    </row>
    <row r="284" spans="1:31" ht="13.5">
      <c r="A284">
        <v>1992.08</v>
      </c>
      <c r="B284">
        <v>123.42</v>
      </c>
      <c r="D284">
        <v>0.135</v>
      </c>
      <c r="E284">
        <v>0.43</v>
      </c>
      <c r="F284">
        <v>9.8</v>
      </c>
      <c r="G284">
        <v>9.5</v>
      </c>
      <c r="H284" s="1">
        <v>4972</v>
      </c>
      <c r="I284" s="1">
        <v>10649</v>
      </c>
      <c r="J284">
        <v>1.4028</v>
      </c>
      <c r="L284">
        <v>1.988</v>
      </c>
      <c r="M284">
        <v>176.78</v>
      </c>
      <c r="N284">
        <v>87.61</v>
      </c>
      <c r="O284">
        <v>25.7</v>
      </c>
      <c r="P284">
        <v>77.71</v>
      </c>
      <c r="Q284">
        <v>424.89</v>
      </c>
      <c r="R284">
        <v>12.45</v>
      </c>
      <c r="S284">
        <v>11.48</v>
      </c>
      <c r="T284">
        <v>1</v>
      </c>
      <c r="V284">
        <v>244.33</v>
      </c>
      <c r="W284">
        <v>102.87</v>
      </c>
      <c r="X284">
        <v>98.32</v>
      </c>
      <c r="Y284">
        <v>23.97</v>
      </c>
      <c r="Z284">
        <v>22.64</v>
      </c>
      <c r="AA284">
        <v>22.11</v>
      </c>
      <c r="AB284">
        <v>22.76</v>
      </c>
      <c r="AC284">
        <v>15.6</v>
      </c>
      <c r="AD284">
        <v>76.91</v>
      </c>
      <c r="AE284">
        <v>87.82</v>
      </c>
    </row>
    <row r="285" spans="1:31" ht="13.5">
      <c r="A285">
        <v>1992.09</v>
      </c>
      <c r="B285">
        <v>119.25</v>
      </c>
      <c r="C285">
        <v>122.72</v>
      </c>
      <c r="D285">
        <v>0.22</v>
      </c>
      <c r="E285">
        <v>0.71</v>
      </c>
      <c r="F285">
        <v>12.7</v>
      </c>
      <c r="G285">
        <v>11.3</v>
      </c>
      <c r="H285" s="1">
        <v>6489</v>
      </c>
      <c r="I285" s="1">
        <v>12092</v>
      </c>
      <c r="J285">
        <v>1.4113</v>
      </c>
      <c r="L285">
        <v>1.785</v>
      </c>
      <c r="M285">
        <v>166.64</v>
      </c>
      <c r="N285">
        <v>84.46</v>
      </c>
      <c r="O285">
        <v>24.97</v>
      </c>
      <c r="P285">
        <v>75.01</v>
      </c>
      <c r="Q285">
        <v>409.97</v>
      </c>
      <c r="R285">
        <v>12.01</v>
      </c>
      <c r="S285">
        <v>9.74</v>
      </c>
      <c r="T285">
        <v>0.95</v>
      </c>
      <c r="V285">
        <v>212.77</v>
      </c>
      <c r="W285">
        <v>95.65</v>
      </c>
      <c r="X285">
        <v>96.52</v>
      </c>
      <c r="Y285">
        <v>22.51</v>
      </c>
      <c r="Z285">
        <v>21.82</v>
      </c>
      <c r="AA285">
        <v>20.82</v>
      </c>
      <c r="AB285">
        <v>21.71</v>
      </c>
      <c r="AC285">
        <v>15.14</v>
      </c>
      <c r="AD285">
        <v>75.06</v>
      </c>
      <c r="AE285">
        <v>85.06</v>
      </c>
    </row>
    <row r="286" spans="1:31" ht="13.5">
      <c r="A286">
        <v>1992.1</v>
      </c>
      <c r="B286">
        <v>123.35</v>
      </c>
      <c r="C286">
        <v>121.04</v>
      </c>
      <c r="D286">
        <v>0.04</v>
      </c>
      <c r="E286">
        <v>0.12</v>
      </c>
      <c r="F286">
        <v>10.5</v>
      </c>
      <c r="G286">
        <v>10.3</v>
      </c>
      <c r="H286" s="1">
        <v>5557</v>
      </c>
      <c r="I286" s="1">
        <v>10083</v>
      </c>
      <c r="J286">
        <v>1.5425</v>
      </c>
      <c r="L286">
        <v>1.5562</v>
      </c>
      <c r="M286">
        <v>157.54</v>
      </c>
      <c r="N286">
        <v>79.87</v>
      </c>
      <c r="O286">
        <v>23.52</v>
      </c>
      <c r="P286">
        <v>70.97</v>
      </c>
      <c r="Q286">
        <v>388.15</v>
      </c>
      <c r="R286">
        <v>11.35</v>
      </c>
      <c r="S286">
        <v>9.32</v>
      </c>
      <c r="T286">
        <v>0.89</v>
      </c>
      <c r="V286">
        <v>191.72</v>
      </c>
      <c r="W286">
        <v>99.46</v>
      </c>
      <c r="X286">
        <v>89.57</v>
      </c>
      <c r="Y286">
        <v>21.19</v>
      </c>
      <c r="Z286">
        <v>20.78</v>
      </c>
      <c r="AA286">
        <v>19.58</v>
      </c>
      <c r="AB286">
        <v>22.17</v>
      </c>
      <c r="AC286">
        <v>15.74</v>
      </c>
      <c r="AD286">
        <v>76.08</v>
      </c>
      <c r="AE286">
        <v>85.65</v>
      </c>
    </row>
    <row r="287" spans="1:31" ht="13.5">
      <c r="A287">
        <v>1992.11</v>
      </c>
      <c r="B287">
        <v>124.75</v>
      </c>
      <c r="C287">
        <v>123.87</v>
      </c>
      <c r="D287">
        <v>-0.08</v>
      </c>
      <c r="E287">
        <v>-0.26</v>
      </c>
      <c r="F287">
        <v>8.4</v>
      </c>
      <c r="G287">
        <v>9.2</v>
      </c>
      <c r="H287" s="1">
        <v>3866</v>
      </c>
      <c r="I287" s="1">
        <v>9174</v>
      </c>
      <c r="J287">
        <v>1.5903</v>
      </c>
      <c r="L287">
        <v>1.5155</v>
      </c>
      <c r="M287">
        <v>152.79</v>
      </c>
      <c r="N287">
        <v>78.41</v>
      </c>
      <c r="O287">
        <v>23.06</v>
      </c>
      <c r="P287">
        <v>69.71</v>
      </c>
      <c r="Q287">
        <v>381.05</v>
      </c>
      <c r="R287">
        <v>11.15</v>
      </c>
      <c r="S287">
        <v>8.95</v>
      </c>
      <c r="T287">
        <v>0.87</v>
      </c>
      <c r="V287">
        <v>188.98</v>
      </c>
      <c r="W287">
        <v>96.87</v>
      </c>
      <c r="X287">
        <v>86.96</v>
      </c>
      <c r="Y287">
        <v>18.26</v>
      </c>
      <c r="Z287">
        <v>20.26</v>
      </c>
      <c r="AA287">
        <v>19.17</v>
      </c>
      <c r="AB287">
        <v>21.72</v>
      </c>
      <c r="AC287">
        <v>15.85</v>
      </c>
      <c r="AD287">
        <v>76.2</v>
      </c>
      <c r="AE287">
        <v>85.08</v>
      </c>
    </row>
    <row r="288" spans="1:31" ht="13.5">
      <c r="A288">
        <v>1992.12</v>
      </c>
      <c r="B288">
        <v>124.65</v>
      </c>
      <c r="C288">
        <v>124.03</v>
      </c>
      <c r="D288">
        <v>0.085</v>
      </c>
      <c r="E288">
        <v>0.27</v>
      </c>
      <c r="F288">
        <v>7.4</v>
      </c>
      <c r="G288">
        <v>8.8</v>
      </c>
      <c r="H288" s="1">
        <v>2888</v>
      </c>
      <c r="I288" s="1">
        <v>9412</v>
      </c>
      <c r="J288">
        <v>1.6206</v>
      </c>
      <c r="L288">
        <v>1.5105</v>
      </c>
      <c r="M288">
        <v>151.06</v>
      </c>
      <c r="N288">
        <v>76.98</v>
      </c>
      <c r="O288">
        <v>22.57</v>
      </c>
      <c r="P288">
        <v>68.59</v>
      </c>
      <c r="Q288">
        <v>375.02</v>
      </c>
      <c r="R288">
        <v>10.95</v>
      </c>
      <c r="S288">
        <v>8.47</v>
      </c>
      <c r="T288">
        <v>0.85</v>
      </c>
      <c r="V288">
        <v>188.43</v>
      </c>
      <c r="W288">
        <v>98.15</v>
      </c>
      <c r="X288">
        <v>85.07</v>
      </c>
      <c r="Y288">
        <v>17.63</v>
      </c>
      <c r="Z288">
        <v>19.82</v>
      </c>
      <c r="AA288">
        <v>18.01</v>
      </c>
      <c r="AB288">
        <v>21.68</v>
      </c>
      <c r="AC288">
        <v>15.8</v>
      </c>
      <c r="AD288">
        <v>76.11</v>
      </c>
      <c r="AE288">
        <v>85.95</v>
      </c>
    </row>
    <row r="289" spans="1:31" ht="13.5">
      <c r="A289">
        <v>1993.01</v>
      </c>
      <c r="B289">
        <v>124.3</v>
      </c>
      <c r="C289">
        <v>125.01</v>
      </c>
      <c r="D289">
        <v>0.076</v>
      </c>
      <c r="E289">
        <v>0.23</v>
      </c>
      <c r="F289">
        <v>7.5</v>
      </c>
      <c r="G289">
        <v>8.4</v>
      </c>
      <c r="H289" s="1">
        <v>4171</v>
      </c>
      <c r="I289" s="1">
        <v>8932</v>
      </c>
      <c r="J289">
        <v>1.6113</v>
      </c>
      <c r="L289">
        <v>1.487</v>
      </c>
      <c r="M289">
        <v>152.11</v>
      </c>
      <c r="N289">
        <v>77.33</v>
      </c>
      <c r="O289">
        <v>22.86</v>
      </c>
      <c r="P289">
        <v>68.72</v>
      </c>
      <c r="Q289">
        <v>375.47</v>
      </c>
      <c r="R289">
        <v>10.99</v>
      </c>
      <c r="S289">
        <v>8.36</v>
      </c>
      <c r="T289">
        <v>0.85</v>
      </c>
      <c r="V289">
        <v>185.28</v>
      </c>
      <c r="W289">
        <v>98.28</v>
      </c>
      <c r="X289">
        <v>83.74</v>
      </c>
      <c r="Y289">
        <v>17.07</v>
      </c>
      <c r="Z289">
        <v>20.07</v>
      </c>
      <c r="AA289">
        <v>18.21</v>
      </c>
      <c r="AB289">
        <v>21.48</v>
      </c>
      <c r="AC289">
        <v>15.73</v>
      </c>
      <c r="AD289">
        <v>75.86</v>
      </c>
      <c r="AE289">
        <v>84.66</v>
      </c>
    </row>
    <row r="290" spans="1:31" ht="13.5">
      <c r="A290">
        <v>1993.02</v>
      </c>
      <c r="B290">
        <v>117.85</v>
      </c>
      <c r="C290">
        <v>120.96</v>
      </c>
      <c r="D290">
        <v>0.015</v>
      </c>
      <c r="E290">
        <v>0.05</v>
      </c>
      <c r="F290">
        <v>11</v>
      </c>
      <c r="G290">
        <v>10.1</v>
      </c>
      <c r="H290" s="1">
        <v>7329</v>
      </c>
      <c r="I290" s="1">
        <v>11452</v>
      </c>
      <c r="J290">
        <v>1.646</v>
      </c>
      <c r="L290">
        <v>1.427</v>
      </c>
      <c r="M290">
        <v>138.41</v>
      </c>
      <c r="N290">
        <v>71.51</v>
      </c>
      <c r="O290">
        <v>21.06</v>
      </c>
      <c r="P290">
        <v>63.66</v>
      </c>
      <c r="Q290">
        <v>347.61</v>
      </c>
      <c r="R290">
        <v>10.17</v>
      </c>
      <c r="S290">
        <v>7.42</v>
      </c>
      <c r="T290">
        <v>0.78</v>
      </c>
      <c r="V290">
        <v>167.96</v>
      </c>
      <c r="W290">
        <v>94.19</v>
      </c>
      <c r="X290">
        <v>77.1</v>
      </c>
      <c r="Y290">
        <v>15.05</v>
      </c>
      <c r="Z290">
        <v>18.63</v>
      </c>
      <c r="AA290">
        <v>16.8</v>
      </c>
      <c r="AB290">
        <v>20.49</v>
      </c>
      <c r="AC290">
        <v>14.83</v>
      </c>
      <c r="AD290">
        <v>71.63</v>
      </c>
      <c r="AE290">
        <v>81.85</v>
      </c>
    </row>
    <row r="291" spans="1:31" ht="13.5">
      <c r="A291">
        <v>1993.03</v>
      </c>
      <c r="B291">
        <v>115.35</v>
      </c>
      <c r="C291">
        <v>117.07</v>
      </c>
      <c r="D291">
        <v>0.02</v>
      </c>
      <c r="E291">
        <v>0.06</v>
      </c>
      <c r="F291">
        <v>11.1</v>
      </c>
      <c r="G291">
        <v>10.6</v>
      </c>
      <c r="H291" s="1">
        <v>5539</v>
      </c>
      <c r="I291" s="1">
        <v>11203</v>
      </c>
      <c r="J291">
        <v>1.607</v>
      </c>
      <c r="L291">
        <v>1.5141</v>
      </c>
      <c r="M291">
        <v>139.77</v>
      </c>
      <c r="N291">
        <v>72.4</v>
      </c>
      <c r="O291">
        <v>21.32</v>
      </c>
      <c r="P291">
        <v>64.42</v>
      </c>
      <c r="Q291">
        <v>351.56</v>
      </c>
      <c r="R291">
        <v>10.3</v>
      </c>
      <c r="S291">
        <v>7.33</v>
      </c>
      <c r="T291">
        <v>0.78</v>
      </c>
      <c r="V291">
        <v>176.16</v>
      </c>
      <c r="W291">
        <v>92.45</v>
      </c>
      <c r="X291">
        <v>78.07</v>
      </c>
      <c r="Y291">
        <v>15.09</v>
      </c>
      <c r="Z291">
        <v>18.83</v>
      </c>
      <c r="AA291">
        <v>17.01</v>
      </c>
      <c r="AB291">
        <v>20.07</v>
      </c>
      <c r="AC291">
        <v>14.5</v>
      </c>
      <c r="AD291">
        <v>71.03</v>
      </c>
      <c r="AE291">
        <v>82</v>
      </c>
    </row>
    <row r="292" spans="1:31" ht="13.5">
      <c r="A292">
        <v>1993.04</v>
      </c>
      <c r="B292">
        <v>111.1</v>
      </c>
      <c r="C292">
        <v>112.45</v>
      </c>
      <c r="D292">
        <v>0.005</v>
      </c>
      <c r="E292">
        <v>0.01</v>
      </c>
      <c r="F292">
        <v>10.9</v>
      </c>
      <c r="G292">
        <v>10.6</v>
      </c>
      <c r="H292" s="1">
        <v>6631</v>
      </c>
      <c r="I292" s="1">
        <v>10496</v>
      </c>
      <c r="J292">
        <v>1.585</v>
      </c>
      <c r="L292">
        <v>1.5735</v>
      </c>
      <c r="M292">
        <v>137.59</v>
      </c>
      <c r="N292">
        <v>70.13</v>
      </c>
      <c r="O292">
        <v>20.8</v>
      </c>
      <c r="P292">
        <v>62.38</v>
      </c>
      <c r="Q292">
        <v>341.11</v>
      </c>
      <c r="R292">
        <v>9.98</v>
      </c>
      <c r="S292">
        <v>7.47</v>
      </c>
      <c r="T292">
        <v>0.75</v>
      </c>
      <c r="V292">
        <v>174.89</v>
      </c>
      <c r="W292">
        <v>87.47</v>
      </c>
      <c r="X292">
        <v>77.67</v>
      </c>
      <c r="Y292">
        <v>15.27</v>
      </c>
      <c r="Z292">
        <v>18.25</v>
      </c>
      <c r="AA292">
        <v>16.58</v>
      </c>
      <c r="AB292">
        <v>19.46</v>
      </c>
      <c r="AC292">
        <v>13.95</v>
      </c>
      <c r="AD292">
        <v>68.87</v>
      </c>
      <c r="AE292">
        <v>78.57</v>
      </c>
    </row>
    <row r="293" spans="1:31" ht="13.5">
      <c r="A293">
        <v>1993.05</v>
      </c>
      <c r="B293">
        <v>107.45</v>
      </c>
      <c r="C293">
        <v>110.23</v>
      </c>
      <c r="D293">
        <v>-0.025</v>
      </c>
      <c r="E293">
        <v>-0.09</v>
      </c>
      <c r="F293">
        <v>10.8</v>
      </c>
      <c r="G293">
        <v>10.6</v>
      </c>
      <c r="H293" s="1">
        <v>5213</v>
      </c>
      <c r="I293" s="1">
        <v>9880</v>
      </c>
      <c r="J293">
        <v>1.5875</v>
      </c>
      <c r="L293">
        <v>1.5612</v>
      </c>
      <c r="M293">
        <v>131.05</v>
      </c>
      <c r="N293">
        <v>67.62</v>
      </c>
      <c r="O293">
        <v>20.05</v>
      </c>
      <c r="P293">
        <v>60.36</v>
      </c>
      <c r="Q293">
        <v>329.24</v>
      </c>
      <c r="R293">
        <v>9.61</v>
      </c>
      <c r="S293">
        <v>7.28</v>
      </c>
      <c r="T293">
        <v>0.7</v>
      </c>
      <c r="V293">
        <v>167.59</v>
      </c>
      <c r="W293">
        <v>84.38</v>
      </c>
      <c r="X293">
        <v>75.69</v>
      </c>
      <c r="Y293">
        <v>14.83</v>
      </c>
      <c r="Z293">
        <v>17.65</v>
      </c>
      <c r="AA293">
        <v>15.93</v>
      </c>
      <c r="AB293">
        <v>18.7</v>
      </c>
      <c r="AC293">
        <v>13.45</v>
      </c>
      <c r="AD293">
        <v>66.87</v>
      </c>
      <c r="AE293">
        <v>73.67</v>
      </c>
    </row>
    <row r="294" spans="1:31" ht="13.5">
      <c r="A294">
        <v>1993.06</v>
      </c>
      <c r="B294">
        <v>106.51</v>
      </c>
      <c r="C294">
        <v>107.34</v>
      </c>
      <c r="D294">
        <v>-0.013</v>
      </c>
      <c r="E294">
        <v>-0.04</v>
      </c>
      <c r="F294">
        <v>13.2</v>
      </c>
      <c r="G294">
        <v>12</v>
      </c>
      <c r="H294" s="1">
        <v>8051</v>
      </c>
      <c r="I294" s="1">
        <v>10599</v>
      </c>
      <c r="J294">
        <v>1.7049</v>
      </c>
      <c r="L294">
        <v>1.492</v>
      </c>
      <c r="M294">
        <v>123.94</v>
      </c>
      <c r="N294">
        <v>62.62</v>
      </c>
      <c r="O294">
        <v>18.57</v>
      </c>
      <c r="P294">
        <v>55.77</v>
      </c>
      <c r="Q294">
        <v>304.52</v>
      </c>
      <c r="R294">
        <v>8.88</v>
      </c>
      <c r="S294">
        <v>6.89</v>
      </c>
      <c r="T294">
        <v>0.66</v>
      </c>
      <c r="V294">
        <v>159.27</v>
      </c>
      <c r="W294">
        <v>83.27</v>
      </c>
      <c r="X294">
        <v>70.53</v>
      </c>
      <c r="Y294">
        <v>13.8</v>
      </c>
      <c r="Z294">
        <v>16.28</v>
      </c>
      <c r="AA294">
        <v>14.81</v>
      </c>
      <c r="AB294">
        <v>18.45</v>
      </c>
      <c r="AC294">
        <v>13.28</v>
      </c>
      <c r="AD294">
        <v>65.74</v>
      </c>
      <c r="AE294">
        <v>71.12</v>
      </c>
    </row>
    <row r="295" spans="1:31" ht="13.5">
      <c r="A295">
        <v>1993.07</v>
      </c>
      <c r="B295">
        <v>105.6</v>
      </c>
      <c r="C295">
        <v>107.73</v>
      </c>
      <c r="D295">
        <v>-0.017</v>
      </c>
      <c r="E295">
        <v>-0.06</v>
      </c>
      <c r="F295">
        <v>13.8</v>
      </c>
      <c r="G295">
        <v>12.4</v>
      </c>
      <c r="H295" s="1">
        <v>5978</v>
      </c>
      <c r="I295" s="1">
        <v>9317</v>
      </c>
      <c r="J295">
        <v>1.742</v>
      </c>
      <c r="L295">
        <v>1.4819</v>
      </c>
      <c r="M295">
        <v>118.01</v>
      </c>
      <c r="N295">
        <v>60.79</v>
      </c>
      <c r="O295">
        <v>17.73</v>
      </c>
      <c r="P295">
        <v>53.95</v>
      </c>
      <c r="Q295">
        <v>288.44</v>
      </c>
      <c r="R295">
        <v>8.64</v>
      </c>
      <c r="S295">
        <v>6.57</v>
      </c>
      <c r="T295">
        <v>0.59</v>
      </c>
      <c r="V295">
        <v>156.93</v>
      </c>
      <c r="W295">
        <v>82.36</v>
      </c>
      <c r="X295">
        <v>69.44</v>
      </c>
      <c r="Y295">
        <v>12.85</v>
      </c>
      <c r="Z295">
        <v>15.6</v>
      </c>
      <c r="AA295">
        <v>14.2</v>
      </c>
      <c r="AB295">
        <v>18.18</v>
      </c>
      <c r="AC295">
        <v>13.18</v>
      </c>
      <c r="AD295">
        <v>65.59</v>
      </c>
      <c r="AE295">
        <v>73.07</v>
      </c>
    </row>
    <row r="296" spans="1:31" ht="13.5">
      <c r="A296">
        <v>1993.08</v>
      </c>
      <c r="B296">
        <v>104.18</v>
      </c>
      <c r="C296">
        <v>103.71</v>
      </c>
      <c r="D296">
        <v>-0.125</v>
      </c>
      <c r="E296">
        <v>-0.48</v>
      </c>
      <c r="F296">
        <v>13.5</v>
      </c>
      <c r="G296">
        <v>12.8</v>
      </c>
      <c r="H296" s="1">
        <v>6874</v>
      </c>
      <c r="I296" s="1">
        <v>9654</v>
      </c>
      <c r="J296">
        <v>1.6765</v>
      </c>
      <c r="L296">
        <v>1.4919</v>
      </c>
      <c r="M296">
        <v>119.75</v>
      </c>
      <c r="N296">
        <v>62.15</v>
      </c>
      <c r="O296">
        <v>17.8</v>
      </c>
      <c r="P296">
        <v>55.31</v>
      </c>
      <c r="Q296">
        <v>291.35</v>
      </c>
      <c r="R296">
        <v>8.83</v>
      </c>
      <c r="S296">
        <v>6.51</v>
      </c>
      <c r="T296">
        <v>0.61</v>
      </c>
      <c r="V296">
        <v>155.45</v>
      </c>
      <c r="W296">
        <v>78.96</v>
      </c>
      <c r="X296">
        <v>70.45</v>
      </c>
      <c r="Y296">
        <v>12.76</v>
      </c>
      <c r="Z296">
        <v>15.17</v>
      </c>
      <c r="AA296">
        <v>14.32</v>
      </c>
      <c r="AB296">
        <v>17.92</v>
      </c>
      <c r="AC296">
        <v>12.86</v>
      </c>
      <c r="AD296">
        <v>64.93</v>
      </c>
      <c r="AE296">
        <v>70.15</v>
      </c>
    </row>
    <row r="297" spans="1:31" ht="13.5">
      <c r="A297">
        <v>1993.09</v>
      </c>
      <c r="B297">
        <v>105.1</v>
      </c>
      <c r="C297">
        <v>105.28</v>
      </c>
      <c r="D297">
        <v>-0.228</v>
      </c>
      <c r="E297">
        <v>-0.86</v>
      </c>
      <c r="F297">
        <v>12.3</v>
      </c>
      <c r="G297">
        <v>12.2</v>
      </c>
      <c r="H297" s="1">
        <v>6229</v>
      </c>
      <c r="I297" s="1">
        <v>10941</v>
      </c>
      <c r="J297">
        <v>1.6345</v>
      </c>
      <c r="L297">
        <v>1.496</v>
      </c>
      <c r="M297">
        <v>123.66</v>
      </c>
      <c r="N297">
        <v>64.33</v>
      </c>
      <c r="O297">
        <v>18.46</v>
      </c>
      <c r="P297">
        <v>57.33</v>
      </c>
      <c r="Q297">
        <v>306.96</v>
      </c>
      <c r="R297">
        <v>9.14</v>
      </c>
      <c r="S297">
        <v>6.6</v>
      </c>
      <c r="T297">
        <v>0.62</v>
      </c>
      <c r="V297">
        <v>157.3</v>
      </c>
      <c r="W297">
        <v>78.84</v>
      </c>
      <c r="X297">
        <v>73.77</v>
      </c>
      <c r="Y297">
        <v>12.98</v>
      </c>
      <c r="Z297">
        <v>15.94</v>
      </c>
      <c r="AA297">
        <v>14.73</v>
      </c>
      <c r="AB297">
        <v>18.15</v>
      </c>
      <c r="AC297">
        <v>13.12</v>
      </c>
      <c r="AD297">
        <v>66.43</v>
      </c>
      <c r="AE297">
        <v>67.98</v>
      </c>
    </row>
    <row r="298" spans="1:31" ht="13.5">
      <c r="A298">
        <v>1993.1</v>
      </c>
      <c r="B298">
        <v>108.23</v>
      </c>
      <c r="C298">
        <v>106.92</v>
      </c>
      <c r="D298">
        <v>-0.285</v>
      </c>
      <c r="E298">
        <v>-1.04</v>
      </c>
      <c r="F298">
        <v>9.1</v>
      </c>
      <c r="G298">
        <v>10.2</v>
      </c>
      <c r="H298" s="1">
        <v>5838</v>
      </c>
      <c r="I298" s="1">
        <v>8955</v>
      </c>
      <c r="J298">
        <v>1.687</v>
      </c>
      <c r="L298">
        <v>1.4815</v>
      </c>
      <c r="M298">
        <v>123.47</v>
      </c>
      <c r="N298">
        <v>64.14</v>
      </c>
      <c r="O298">
        <v>18.32</v>
      </c>
      <c r="P298">
        <v>57.1</v>
      </c>
      <c r="Q298">
        <v>297.13</v>
      </c>
      <c r="R298">
        <v>9.12</v>
      </c>
      <c r="S298">
        <v>6.57</v>
      </c>
      <c r="T298">
        <v>0.62</v>
      </c>
      <c r="V298">
        <v>160.3</v>
      </c>
      <c r="W298">
        <v>81.95</v>
      </c>
      <c r="X298">
        <v>72.52</v>
      </c>
      <c r="Y298">
        <v>13.22</v>
      </c>
      <c r="Z298">
        <v>15.93</v>
      </c>
      <c r="AA298">
        <v>14.78</v>
      </c>
      <c r="AB298">
        <v>18.78</v>
      </c>
      <c r="AC298">
        <v>13.36</v>
      </c>
      <c r="AD298">
        <v>68.2</v>
      </c>
      <c r="AE298">
        <v>72.09</v>
      </c>
    </row>
    <row r="299" spans="1:31" ht="13.5">
      <c r="A299">
        <v>1993.11</v>
      </c>
      <c r="B299">
        <v>108.82</v>
      </c>
      <c r="C299">
        <v>107.8</v>
      </c>
      <c r="D299">
        <v>-0.348</v>
      </c>
      <c r="E299">
        <v>-1.29</v>
      </c>
      <c r="F299">
        <v>9.9</v>
      </c>
      <c r="G299">
        <v>11.1</v>
      </c>
      <c r="H299" s="1">
        <v>5514</v>
      </c>
      <c r="I299" s="1">
        <v>10911</v>
      </c>
      <c r="J299">
        <v>1.715</v>
      </c>
      <c r="L299">
        <v>1.4865</v>
      </c>
      <c r="M299">
        <v>122.45</v>
      </c>
      <c r="N299">
        <v>63.53</v>
      </c>
      <c r="O299">
        <v>18.39</v>
      </c>
      <c r="P299">
        <v>56.63</v>
      </c>
      <c r="Q299">
        <v>300.72</v>
      </c>
      <c r="R299">
        <v>9.03</v>
      </c>
      <c r="S299">
        <v>6.39</v>
      </c>
      <c r="T299">
        <v>0.62</v>
      </c>
      <c r="V299">
        <v>161.95</v>
      </c>
      <c r="W299">
        <v>81.56</v>
      </c>
      <c r="X299">
        <v>72.71</v>
      </c>
      <c r="Y299">
        <v>12.87</v>
      </c>
      <c r="Z299">
        <v>16.05</v>
      </c>
      <c r="AA299">
        <v>14.66</v>
      </c>
      <c r="AB299">
        <v>18.82</v>
      </c>
      <c r="AC299">
        <v>13.51</v>
      </c>
      <c r="AD299">
        <v>68.1</v>
      </c>
      <c r="AE299">
        <v>71.8</v>
      </c>
    </row>
    <row r="300" spans="1:31" ht="13.5">
      <c r="A300">
        <v>1993.12</v>
      </c>
      <c r="B300">
        <v>111.89</v>
      </c>
      <c r="C300">
        <v>109.7</v>
      </c>
      <c r="D300">
        <v>-0.37</v>
      </c>
      <c r="E300">
        <v>-1.34</v>
      </c>
      <c r="F300">
        <v>10.2</v>
      </c>
      <c r="G300">
        <v>11.4</v>
      </c>
      <c r="H300" s="1">
        <v>4697</v>
      </c>
      <c r="I300" s="1">
        <v>11275</v>
      </c>
      <c r="J300">
        <v>1.7382</v>
      </c>
      <c r="L300">
        <v>1.477</v>
      </c>
      <c r="M300">
        <v>124.79</v>
      </c>
      <c r="N300">
        <v>64.35</v>
      </c>
      <c r="O300">
        <v>18.9</v>
      </c>
      <c r="P300">
        <v>57.48</v>
      </c>
      <c r="Q300">
        <v>308.72</v>
      </c>
      <c r="R300">
        <v>9.17</v>
      </c>
      <c r="S300">
        <v>6.52</v>
      </c>
      <c r="T300">
        <v>0.63</v>
      </c>
      <c r="V300">
        <v>165.2</v>
      </c>
      <c r="W300">
        <v>84.62</v>
      </c>
      <c r="X300">
        <v>75.17</v>
      </c>
      <c r="Y300">
        <v>13.41</v>
      </c>
      <c r="Z300">
        <v>16.47</v>
      </c>
      <c r="AA300">
        <v>14.87</v>
      </c>
      <c r="AB300">
        <v>12.95</v>
      </c>
      <c r="AC300">
        <v>13.82</v>
      </c>
      <c r="AD300">
        <v>69.56</v>
      </c>
      <c r="AE300">
        <v>75.95</v>
      </c>
    </row>
    <row r="301" spans="1:31" ht="13.5">
      <c r="A301">
        <v>1994.01</v>
      </c>
      <c r="B301">
        <v>109.55</v>
      </c>
      <c r="C301">
        <v>111.51</v>
      </c>
      <c r="D301">
        <v>-0.255</v>
      </c>
      <c r="E301">
        <v>-0.95</v>
      </c>
      <c r="F301">
        <v>11.5</v>
      </c>
      <c r="G301">
        <v>11.4</v>
      </c>
      <c r="H301" s="1">
        <v>7578</v>
      </c>
      <c r="I301" s="1">
        <v>9948</v>
      </c>
      <c r="J301">
        <v>1.7342</v>
      </c>
      <c r="L301">
        <v>1.5055</v>
      </c>
      <c r="M301">
        <v>122.74</v>
      </c>
      <c r="N301">
        <v>63.37</v>
      </c>
      <c r="O301">
        <v>18.67</v>
      </c>
      <c r="P301">
        <v>56.58</v>
      </c>
      <c r="Q301">
        <v>307.93</v>
      </c>
      <c r="R301">
        <v>8.98</v>
      </c>
      <c r="S301">
        <v>6.51</v>
      </c>
      <c r="T301">
        <v>0.63</v>
      </c>
      <c r="V301">
        <v>165.45</v>
      </c>
      <c r="W301">
        <v>82.66</v>
      </c>
      <c r="X301">
        <v>75.45</v>
      </c>
      <c r="Y301">
        <v>13.95</v>
      </c>
      <c r="Z301">
        <v>16.34</v>
      </c>
      <c r="AA301">
        <v>14.7</v>
      </c>
      <c r="AB301">
        <v>12.62</v>
      </c>
      <c r="AC301">
        <v>13.61</v>
      </c>
      <c r="AD301">
        <v>68.98</v>
      </c>
      <c r="AE301">
        <v>77.9</v>
      </c>
    </row>
    <row r="302" spans="1:31" ht="13.5">
      <c r="A302">
        <v>1994.02</v>
      </c>
      <c r="B302">
        <v>104.3</v>
      </c>
      <c r="C302">
        <v>106.21</v>
      </c>
      <c r="D302">
        <v>-0.37</v>
      </c>
      <c r="E302">
        <v>-1.4</v>
      </c>
      <c r="F302">
        <v>14.7</v>
      </c>
      <c r="G302">
        <v>13</v>
      </c>
      <c r="H302" s="1">
        <v>8452</v>
      </c>
      <c r="I302" s="1">
        <v>9559</v>
      </c>
      <c r="J302">
        <v>1.7042</v>
      </c>
      <c r="L302">
        <v>1.4855</v>
      </c>
      <c r="M302">
        <v>117.59</v>
      </c>
      <c r="N302">
        <v>61.12</v>
      </c>
      <c r="O302">
        <v>17.99</v>
      </c>
      <c r="P302">
        <v>54.44</v>
      </c>
      <c r="Q302">
        <v>297.15</v>
      </c>
      <c r="R302">
        <v>8.69</v>
      </c>
      <c r="S302">
        <v>6.17</v>
      </c>
      <c r="T302">
        <v>0.6</v>
      </c>
      <c r="V302">
        <v>154.71</v>
      </c>
      <c r="W302">
        <v>77.15</v>
      </c>
      <c r="X302">
        <v>73.04</v>
      </c>
      <c r="Y302">
        <v>13.06</v>
      </c>
      <c r="Z302">
        <v>15.61</v>
      </c>
      <c r="AA302">
        <v>14.03</v>
      </c>
      <c r="AB302">
        <v>12.06</v>
      </c>
      <c r="AC302">
        <v>12.91</v>
      </c>
      <c r="AD302">
        <v>65.9</v>
      </c>
      <c r="AE302">
        <v>74.32</v>
      </c>
    </row>
    <row r="303" spans="1:31" ht="13.5">
      <c r="A303">
        <v>1994.03</v>
      </c>
      <c r="B303">
        <v>102.8</v>
      </c>
      <c r="C303">
        <v>105.14</v>
      </c>
      <c r="D303">
        <v>-0.425</v>
      </c>
      <c r="E303">
        <v>-1.64</v>
      </c>
      <c r="F303">
        <v>13.8</v>
      </c>
      <c r="G303">
        <v>12.8</v>
      </c>
      <c r="H303" s="1">
        <v>6748</v>
      </c>
      <c r="I303" s="1">
        <v>9598</v>
      </c>
      <c r="J303">
        <v>1.674</v>
      </c>
      <c r="L303">
        <v>1.4835</v>
      </c>
      <c r="M303">
        <v>119.1</v>
      </c>
      <c r="N303">
        <v>61.62</v>
      </c>
      <c r="O303">
        <v>18.03</v>
      </c>
      <c r="P303">
        <v>54.87</v>
      </c>
      <c r="Q303">
        <v>299.25</v>
      </c>
      <c r="R303">
        <v>8.76</v>
      </c>
      <c r="S303">
        <v>6.39</v>
      </c>
      <c r="T303">
        <v>0.6</v>
      </c>
      <c r="V303">
        <v>153.02</v>
      </c>
      <c r="W303">
        <v>74.56</v>
      </c>
      <c r="X303">
        <v>72.97</v>
      </c>
      <c r="Y303">
        <v>13.17</v>
      </c>
      <c r="Z303">
        <v>15.67</v>
      </c>
      <c r="AA303">
        <v>14.16</v>
      </c>
      <c r="AB303">
        <v>11.85</v>
      </c>
      <c r="AC303">
        <v>12.81</v>
      </c>
      <c r="AD303">
        <v>65.83</v>
      </c>
      <c r="AE303">
        <v>72.61</v>
      </c>
    </row>
    <row r="304" spans="1:31" ht="13.5">
      <c r="A304">
        <v>1994.04</v>
      </c>
      <c r="B304">
        <v>102.38</v>
      </c>
      <c r="C304">
        <v>103.53</v>
      </c>
      <c r="D304">
        <v>-0.52</v>
      </c>
      <c r="E304">
        <v>-1.97</v>
      </c>
      <c r="F304">
        <v>11.8</v>
      </c>
      <c r="G304">
        <v>11.9</v>
      </c>
      <c r="H304" s="1">
        <v>5879</v>
      </c>
      <c r="I304" s="1">
        <v>8102</v>
      </c>
      <c r="J304">
        <v>1.6535</v>
      </c>
      <c r="L304">
        <v>1.519</v>
      </c>
      <c r="M304">
        <v>119.3</v>
      </c>
      <c r="N304">
        <v>61.99</v>
      </c>
      <c r="O304">
        <v>18.11</v>
      </c>
      <c r="P304">
        <v>55.22</v>
      </c>
      <c r="Q304">
        <v>301.03</v>
      </c>
      <c r="R304">
        <v>8.81</v>
      </c>
      <c r="S304">
        <v>6.46</v>
      </c>
      <c r="T304">
        <v>0.6</v>
      </c>
      <c r="V304">
        <v>155.7</v>
      </c>
      <c r="W304">
        <v>74.17</v>
      </c>
      <c r="X304">
        <v>73.09</v>
      </c>
      <c r="Y304">
        <v>13.45</v>
      </c>
      <c r="Z304">
        <v>15.81</v>
      </c>
      <c r="AA304">
        <v>14.27</v>
      </c>
      <c r="AB304">
        <v>11.66</v>
      </c>
      <c r="AC304">
        <v>12.7</v>
      </c>
      <c r="AD304">
        <v>65.94</v>
      </c>
      <c r="AE304">
        <v>73.31</v>
      </c>
    </row>
    <row r="305" spans="1:31" ht="13.5">
      <c r="A305">
        <v>1994.05</v>
      </c>
      <c r="B305">
        <v>104.38</v>
      </c>
      <c r="C305">
        <v>103.99</v>
      </c>
      <c r="D305">
        <v>-0.65</v>
      </c>
      <c r="E305">
        <v>-2.47</v>
      </c>
      <c r="F305">
        <v>8.5</v>
      </c>
      <c r="G305">
        <v>10.1</v>
      </c>
      <c r="H305" s="1">
        <v>4929</v>
      </c>
      <c r="I305" s="1">
        <v>8904</v>
      </c>
      <c r="J305">
        <v>1.6458</v>
      </c>
      <c r="L305">
        <v>1.5105</v>
      </c>
      <c r="M305">
        <v>122.8</v>
      </c>
      <c r="N305">
        <v>63.48</v>
      </c>
      <c r="O305">
        <v>18.57</v>
      </c>
      <c r="P305">
        <v>56.58</v>
      </c>
      <c r="Q305">
        <v>308.44</v>
      </c>
      <c r="R305">
        <v>9.03</v>
      </c>
      <c r="S305">
        <v>6.57</v>
      </c>
      <c r="T305">
        <v>0.61</v>
      </c>
      <c r="V305">
        <v>157.8</v>
      </c>
      <c r="W305">
        <v>75.54</v>
      </c>
      <c r="X305">
        <v>74.48</v>
      </c>
      <c r="Y305">
        <v>13.39</v>
      </c>
      <c r="Z305">
        <v>16.18</v>
      </c>
      <c r="AA305">
        <v>14.67</v>
      </c>
      <c r="AB305">
        <v>12.04</v>
      </c>
      <c r="AC305">
        <v>12.96</v>
      </c>
      <c r="AD305">
        <v>68.15</v>
      </c>
      <c r="AE305">
        <v>77.04</v>
      </c>
    </row>
    <row r="306" spans="1:31" ht="13.5">
      <c r="A306">
        <v>1994.06</v>
      </c>
      <c r="B306">
        <v>98.95</v>
      </c>
      <c r="C306">
        <v>102.72</v>
      </c>
      <c r="D306">
        <v>-0.663</v>
      </c>
      <c r="E306">
        <v>-2.65</v>
      </c>
      <c r="F306">
        <v>12.9</v>
      </c>
      <c r="G306">
        <v>12.6</v>
      </c>
      <c r="H306" s="1">
        <v>6083</v>
      </c>
      <c r="I306" s="1">
        <v>10054</v>
      </c>
      <c r="J306">
        <v>1.5873</v>
      </c>
      <c r="L306">
        <v>1.5439</v>
      </c>
      <c r="M306">
        <v>119.27</v>
      </c>
      <c r="N306">
        <v>62.4</v>
      </c>
      <c r="O306">
        <v>18.2</v>
      </c>
      <c r="P306">
        <v>55.65</v>
      </c>
      <c r="Q306">
        <v>303</v>
      </c>
      <c r="R306">
        <v>8.88</v>
      </c>
      <c r="S306">
        <v>6.27</v>
      </c>
      <c r="T306">
        <v>0.61</v>
      </c>
      <c r="V306">
        <v>152.92</v>
      </c>
      <c r="W306">
        <v>71.63</v>
      </c>
      <c r="X306">
        <v>74.31</v>
      </c>
      <c r="Y306">
        <v>12.94</v>
      </c>
      <c r="Z306">
        <v>15.89</v>
      </c>
      <c r="AA306">
        <v>14.26</v>
      </c>
      <c r="AB306">
        <v>11.55</v>
      </c>
      <c r="AC306">
        <v>12.27</v>
      </c>
      <c r="AD306">
        <v>65.02</v>
      </c>
      <c r="AE306">
        <v>72.08</v>
      </c>
    </row>
    <row r="307" spans="1:31" ht="13.5">
      <c r="A307">
        <v>1994.07</v>
      </c>
      <c r="B307">
        <v>99.93</v>
      </c>
      <c r="C307">
        <v>98.5</v>
      </c>
      <c r="D307">
        <v>-0.665</v>
      </c>
      <c r="E307">
        <v>-2.64</v>
      </c>
      <c r="F307">
        <v>11.3</v>
      </c>
      <c r="G307">
        <v>11.6</v>
      </c>
      <c r="H307" s="1">
        <v>5666</v>
      </c>
      <c r="I307" s="1">
        <v>7360</v>
      </c>
      <c r="J307">
        <v>1.5829</v>
      </c>
      <c r="L307">
        <v>1.543</v>
      </c>
      <c r="M307">
        <v>120.15</v>
      </c>
      <c r="N307">
        <v>63.02</v>
      </c>
      <c r="O307">
        <v>18.44</v>
      </c>
      <c r="P307">
        <v>56.15</v>
      </c>
      <c r="Q307">
        <v>306.36</v>
      </c>
      <c r="R307">
        <v>8.92</v>
      </c>
      <c r="S307">
        <v>6.29</v>
      </c>
      <c r="T307">
        <v>0.62</v>
      </c>
      <c r="V307">
        <v>153.91</v>
      </c>
      <c r="W307">
        <v>71.97</v>
      </c>
      <c r="X307">
        <v>74.47</v>
      </c>
      <c r="Y307">
        <v>12.85</v>
      </c>
      <c r="Z307">
        <v>16.03</v>
      </c>
      <c r="AA307">
        <v>14.34</v>
      </c>
      <c r="AB307">
        <v>11.61</v>
      </c>
      <c r="AC307">
        <v>12.43</v>
      </c>
      <c r="AD307">
        <v>66.05</v>
      </c>
      <c r="AE307">
        <v>73.79</v>
      </c>
    </row>
    <row r="308" spans="1:31" ht="13.5">
      <c r="A308">
        <v>1994.08</v>
      </c>
      <c r="B308">
        <v>99.57</v>
      </c>
      <c r="C308">
        <v>99.85</v>
      </c>
      <c r="D308">
        <v>-0.65</v>
      </c>
      <c r="E308">
        <v>-2.61</v>
      </c>
      <c r="F308">
        <v>10.7</v>
      </c>
      <c r="G308">
        <v>11.4</v>
      </c>
      <c r="H308" s="1">
        <v>5486</v>
      </c>
      <c r="I308" s="1">
        <v>6673</v>
      </c>
      <c r="J308">
        <v>1.5818</v>
      </c>
      <c r="L308">
        <v>1.5335</v>
      </c>
      <c r="M308">
        <v>120.69</v>
      </c>
      <c r="N308">
        <v>62.94</v>
      </c>
      <c r="O308">
        <v>18.39</v>
      </c>
      <c r="P308">
        <v>56.58</v>
      </c>
      <c r="Q308">
        <v>305.93</v>
      </c>
      <c r="R308">
        <v>8.95</v>
      </c>
      <c r="S308">
        <v>6.27</v>
      </c>
      <c r="T308">
        <v>0.62</v>
      </c>
      <c r="V308">
        <v>152.66</v>
      </c>
      <c r="W308">
        <v>72.84</v>
      </c>
      <c r="X308">
        <v>74.71</v>
      </c>
      <c r="Y308">
        <v>12.85</v>
      </c>
      <c r="Z308">
        <v>15.96</v>
      </c>
      <c r="AA308">
        <v>14.36</v>
      </c>
      <c r="AB308">
        <v>11.68</v>
      </c>
      <c r="AC308">
        <v>12.42</v>
      </c>
      <c r="AD308">
        <v>66.39</v>
      </c>
      <c r="AE308">
        <v>74.07</v>
      </c>
    </row>
    <row r="309" spans="1:31" ht="13.5">
      <c r="A309">
        <v>1994.09</v>
      </c>
      <c r="B309">
        <v>98.59</v>
      </c>
      <c r="C309">
        <v>98.81</v>
      </c>
      <c r="D309">
        <v>-0.786</v>
      </c>
      <c r="E309">
        <v>-3.16</v>
      </c>
      <c r="F309">
        <v>12</v>
      </c>
      <c r="G309">
        <v>11.7</v>
      </c>
      <c r="H309" s="1">
        <v>4735</v>
      </c>
      <c r="I309" s="1">
        <v>7582</v>
      </c>
      <c r="J309">
        <v>1.5501</v>
      </c>
      <c r="L309">
        <v>1.58</v>
      </c>
      <c r="M309">
        <v>122.18</v>
      </c>
      <c r="N309">
        <v>63.51</v>
      </c>
      <c r="O309">
        <v>18.6</v>
      </c>
      <c r="P309">
        <v>56.66</v>
      </c>
      <c r="Q309">
        <v>308.91</v>
      </c>
      <c r="R309">
        <v>9.02</v>
      </c>
      <c r="S309">
        <v>6.3</v>
      </c>
      <c r="T309">
        <v>0.62</v>
      </c>
      <c r="V309">
        <v>155.55</v>
      </c>
      <c r="W309">
        <v>73.32</v>
      </c>
      <c r="X309">
        <v>76.56</v>
      </c>
      <c r="Y309">
        <v>13.16</v>
      </c>
      <c r="Z309">
        <v>16.19</v>
      </c>
      <c r="AA309">
        <v>14.53</v>
      </c>
      <c r="AB309">
        <v>11.56</v>
      </c>
      <c r="AC309">
        <v>12.33</v>
      </c>
      <c r="AD309">
        <v>66.43</v>
      </c>
      <c r="AE309">
        <v>72.88</v>
      </c>
    </row>
    <row r="310" spans="1:31" ht="13.5">
      <c r="A310">
        <v>1994.1</v>
      </c>
      <c r="B310">
        <v>97.37</v>
      </c>
      <c r="C310">
        <v>98.42</v>
      </c>
      <c r="D310">
        <v>-0.802</v>
      </c>
      <c r="E310">
        <v>-3.26</v>
      </c>
      <c r="F310">
        <v>8.2</v>
      </c>
      <c r="G310">
        <v>9.4</v>
      </c>
      <c r="H310" s="1">
        <v>6101</v>
      </c>
      <c r="I310" s="1">
        <v>7562</v>
      </c>
      <c r="J310">
        <v>1.5033</v>
      </c>
      <c r="L310">
        <v>1.6354</v>
      </c>
      <c r="M310">
        <v>123.46</v>
      </c>
      <c r="N310">
        <v>64.78</v>
      </c>
      <c r="O310">
        <v>18.92</v>
      </c>
      <c r="P310">
        <v>57.78</v>
      </c>
      <c r="Q310">
        <v>315.04</v>
      </c>
      <c r="R310">
        <v>9.17</v>
      </c>
      <c r="S310">
        <v>6.34</v>
      </c>
      <c r="T310">
        <v>0.63</v>
      </c>
      <c r="V310">
        <v>159.26</v>
      </c>
      <c r="W310">
        <v>71.96</v>
      </c>
      <c r="X310">
        <v>77.5</v>
      </c>
      <c r="Y310">
        <v>13.62</v>
      </c>
      <c r="Z310">
        <v>16.55</v>
      </c>
      <c r="AA310">
        <v>14.9</v>
      </c>
      <c r="AB310">
        <v>11.38</v>
      </c>
      <c r="AC310">
        <v>12.23</v>
      </c>
      <c r="AD310">
        <v>66.34</v>
      </c>
      <c r="AE310">
        <v>72.33</v>
      </c>
    </row>
    <row r="311" spans="1:31" ht="13.5">
      <c r="A311">
        <v>1994.11</v>
      </c>
      <c r="B311">
        <v>98.98</v>
      </c>
      <c r="C311">
        <v>97.96</v>
      </c>
      <c r="D311">
        <v>-0.93</v>
      </c>
      <c r="E311">
        <v>-3.81</v>
      </c>
      <c r="F311">
        <v>7.7</v>
      </c>
      <c r="G311">
        <v>9.6</v>
      </c>
      <c r="H311" s="1">
        <v>4071</v>
      </c>
      <c r="I311" s="1">
        <v>6286</v>
      </c>
      <c r="J311">
        <v>1.57</v>
      </c>
      <c r="L311">
        <v>1.5645</v>
      </c>
      <c r="M311">
        <v>120.61</v>
      </c>
      <c r="N311">
        <v>63.01</v>
      </c>
      <c r="O311">
        <v>18.37</v>
      </c>
      <c r="P311">
        <v>56.28</v>
      </c>
      <c r="Q311">
        <v>306.44</v>
      </c>
      <c r="R311">
        <v>8.94</v>
      </c>
      <c r="S311">
        <v>6.11</v>
      </c>
      <c r="T311">
        <v>0.62</v>
      </c>
      <c r="V311">
        <v>154.76</v>
      </c>
      <c r="W311">
        <v>71.89</v>
      </c>
      <c r="X311">
        <v>74.53</v>
      </c>
      <c r="Y311">
        <v>13.12</v>
      </c>
      <c r="Z311">
        <v>16.1</v>
      </c>
      <c r="AA311">
        <v>14.49</v>
      </c>
      <c r="AB311">
        <v>11.6</v>
      </c>
      <c r="AC311">
        <v>12.45</v>
      </c>
      <c r="AD311">
        <v>67.59</v>
      </c>
      <c r="AE311">
        <v>76.04</v>
      </c>
    </row>
    <row r="312" spans="1:31" ht="13.5">
      <c r="A312">
        <v>1994.12</v>
      </c>
      <c r="B312">
        <v>99.83</v>
      </c>
      <c r="C312">
        <v>100.13</v>
      </c>
      <c r="D312">
        <v>-1.015</v>
      </c>
      <c r="E312">
        <v>-4.12</v>
      </c>
      <c r="F312">
        <v>8.2</v>
      </c>
      <c r="G312">
        <v>9.6</v>
      </c>
      <c r="H312" s="1">
        <v>4205</v>
      </c>
      <c r="I312" s="1">
        <v>7480</v>
      </c>
      <c r="J312">
        <v>1.5495</v>
      </c>
      <c r="L312">
        <v>1.5665</v>
      </c>
      <c r="M312">
        <v>122.68</v>
      </c>
      <c r="N312">
        <v>64.37</v>
      </c>
      <c r="O312">
        <v>18.69</v>
      </c>
      <c r="P312">
        <v>57.49</v>
      </c>
      <c r="Q312">
        <v>313.65</v>
      </c>
      <c r="R312">
        <v>9.13</v>
      </c>
      <c r="S312">
        <v>6.16</v>
      </c>
      <c r="T312">
        <v>0.63</v>
      </c>
      <c r="V312">
        <v>156.24</v>
      </c>
      <c r="W312">
        <v>71.15</v>
      </c>
      <c r="X312">
        <v>76.2</v>
      </c>
      <c r="Y312">
        <v>13.42</v>
      </c>
      <c r="Z312">
        <v>16.39</v>
      </c>
      <c r="AA312">
        <v>14.75</v>
      </c>
      <c r="AB312">
        <v>11.8</v>
      </c>
      <c r="AC312">
        <v>12.63</v>
      </c>
      <c r="AD312">
        <v>68.48</v>
      </c>
      <c r="AE312">
        <v>77.32</v>
      </c>
    </row>
    <row r="313" spans="1:31" ht="13.5">
      <c r="A313">
        <v>1995.01</v>
      </c>
      <c r="B313">
        <v>98.58</v>
      </c>
      <c r="C313">
        <v>99.75</v>
      </c>
      <c r="D313">
        <v>-0.96</v>
      </c>
      <c r="E313">
        <v>-3.99</v>
      </c>
      <c r="F313">
        <v>9.1</v>
      </c>
      <c r="G313">
        <v>10.1</v>
      </c>
      <c r="H313" s="1">
        <v>5787</v>
      </c>
      <c r="I313" s="1">
        <v>7677</v>
      </c>
      <c r="J313">
        <v>1.5243</v>
      </c>
      <c r="L313">
        <v>1.58</v>
      </c>
      <c r="M313">
        <v>123.75</v>
      </c>
      <c r="N313">
        <v>64.65</v>
      </c>
      <c r="O313">
        <v>18.65</v>
      </c>
      <c r="P313">
        <v>57.66</v>
      </c>
      <c r="Q313">
        <v>313.55</v>
      </c>
      <c r="R313">
        <v>9.27</v>
      </c>
      <c r="S313">
        <v>6.12</v>
      </c>
      <c r="T313">
        <v>0.62</v>
      </c>
      <c r="V313">
        <v>155.71</v>
      </c>
      <c r="W313">
        <v>70</v>
      </c>
      <c r="X313">
        <v>76.69</v>
      </c>
      <c r="Y313">
        <v>13.14</v>
      </c>
      <c r="Z313">
        <v>16.38</v>
      </c>
      <c r="AA313">
        <v>14.89</v>
      </c>
      <c r="AB313">
        <v>11.78</v>
      </c>
      <c r="AC313">
        <v>12.63</v>
      </c>
      <c r="AD313">
        <v>67.79</v>
      </c>
      <c r="AE313">
        <v>74.57</v>
      </c>
    </row>
    <row r="314" spans="1:31" ht="13.5">
      <c r="A314">
        <v>1995.02</v>
      </c>
      <c r="B314">
        <v>96.93</v>
      </c>
      <c r="C314">
        <v>98.24</v>
      </c>
      <c r="D314">
        <v>-0.955</v>
      </c>
      <c r="E314">
        <v>-3.9</v>
      </c>
      <c r="F314">
        <v>8.5</v>
      </c>
      <c r="G314">
        <v>9.5</v>
      </c>
      <c r="H314" s="1">
        <v>5052</v>
      </c>
      <c r="I314" s="1">
        <v>6427</v>
      </c>
      <c r="J314">
        <v>1.4622</v>
      </c>
      <c r="L314">
        <v>1.5835</v>
      </c>
      <c r="M314">
        <v>124.13</v>
      </c>
      <c r="N314">
        <v>66.37</v>
      </c>
      <c r="O314">
        <v>18.88</v>
      </c>
      <c r="P314">
        <v>58.84</v>
      </c>
      <c r="Q314">
        <v>322.21</v>
      </c>
      <c r="R314">
        <v>9.41</v>
      </c>
      <c r="S314">
        <v>5.83</v>
      </c>
      <c r="T314">
        <v>0.64</v>
      </c>
      <c r="V314">
        <v>153.68</v>
      </c>
      <c r="W314">
        <v>69.86</v>
      </c>
      <c r="X314">
        <v>78.42</v>
      </c>
      <c r="Y314">
        <v>13.2</v>
      </c>
      <c r="Z314">
        <v>16.69</v>
      </c>
      <c r="AA314">
        <v>15</v>
      </c>
      <c r="AB314">
        <v>11.5</v>
      </c>
      <c r="AC314">
        <v>12.35</v>
      </c>
      <c r="AD314">
        <v>66.98</v>
      </c>
      <c r="AE314">
        <v>71.72</v>
      </c>
    </row>
    <row r="315" spans="1:31" ht="13.5">
      <c r="A315">
        <v>1995.03</v>
      </c>
      <c r="B315">
        <v>88.38</v>
      </c>
      <c r="C315">
        <v>90.79</v>
      </c>
      <c r="D315">
        <v>-0.985</v>
      </c>
      <c r="E315">
        <v>-4.37</v>
      </c>
      <c r="F315">
        <v>14.1</v>
      </c>
      <c r="G315">
        <v>13.3</v>
      </c>
      <c r="H315" s="1">
        <v>9353</v>
      </c>
      <c r="I315" s="1">
        <v>12075</v>
      </c>
      <c r="J315">
        <v>1.373</v>
      </c>
      <c r="L315">
        <v>1.6225</v>
      </c>
      <c r="M315">
        <v>119.68</v>
      </c>
      <c r="N315">
        <v>65.08</v>
      </c>
      <c r="O315">
        <v>18.58</v>
      </c>
      <c r="P315">
        <v>58.35</v>
      </c>
      <c r="Q315">
        <v>316.51</v>
      </c>
      <c r="R315">
        <v>9.2</v>
      </c>
      <c r="S315">
        <v>5.25</v>
      </c>
      <c r="T315">
        <v>0.62</v>
      </c>
      <c r="V315">
        <v>144.97</v>
      </c>
      <c r="W315">
        <v>63.83</v>
      </c>
      <c r="X315">
        <v>79.11</v>
      </c>
      <c r="Y315">
        <v>12.15</v>
      </c>
      <c r="Z315">
        <v>16.46</v>
      </c>
      <c r="AA315">
        <v>14.52</v>
      </c>
      <c r="AB315">
        <v>10.48</v>
      </c>
      <c r="AC315">
        <v>11.6</v>
      </c>
      <c r="AD315">
        <v>63.32</v>
      </c>
      <c r="AE315">
        <v>65.63</v>
      </c>
    </row>
    <row r="316" spans="1:31" ht="13.5">
      <c r="A316">
        <v>1995.04</v>
      </c>
      <c r="B316">
        <v>83.77</v>
      </c>
      <c r="C316">
        <v>83.67</v>
      </c>
      <c r="D316">
        <v>-1.01</v>
      </c>
      <c r="E316">
        <v>-4.79</v>
      </c>
      <c r="F316">
        <v>15.2</v>
      </c>
      <c r="G316">
        <v>15</v>
      </c>
      <c r="H316" s="1">
        <v>9685</v>
      </c>
      <c r="I316" s="1">
        <v>13757</v>
      </c>
      <c r="J316">
        <v>1.387</v>
      </c>
      <c r="L316">
        <v>1.6125</v>
      </c>
      <c r="M316">
        <v>112.16</v>
      </c>
      <c r="N316">
        <v>60.38</v>
      </c>
      <c r="O316">
        <v>17.01</v>
      </c>
      <c r="P316">
        <v>53.96</v>
      </c>
      <c r="Q316">
        <v>293.65</v>
      </c>
      <c r="R316">
        <v>8.58</v>
      </c>
      <c r="S316">
        <v>5</v>
      </c>
      <c r="T316">
        <v>0.57</v>
      </c>
      <c r="V316">
        <v>135.05</v>
      </c>
      <c r="W316">
        <v>61.76</v>
      </c>
      <c r="X316">
        <v>73.21</v>
      </c>
      <c r="Y316">
        <v>11.5</v>
      </c>
      <c r="Z316">
        <v>15.37</v>
      </c>
      <c r="AA316">
        <v>13.44</v>
      </c>
      <c r="AB316">
        <v>9.93</v>
      </c>
      <c r="AC316">
        <v>10.99</v>
      </c>
      <c r="AD316">
        <v>60.12</v>
      </c>
      <c r="AE316">
        <v>60.95</v>
      </c>
    </row>
    <row r="317" spans="1:31" ht="13.5">
      <c r="A317">
        <v>1995.05</v>
      </c>
      <c r="B317">
        <v>83.19</v>
      </c>
      <c r="C317">
        <v>85.1</v>
      </c>
      <c r="D317">
        <v>-1.06</v>
      </c>
      <c r="E317">
        <v>-4.88</v>
      </c>
      <c r="F317">
        <v>15</v>
      </c>
      <c r="G317">
        <v>14.3</v>
      </c>
      <c r="H317" s="1">
        <v>8704</v>
      </c>
      <c r="I317" s="1">
        <v>12497</v>
      </c>
      <c r="J317">
        <v>1.4165</v>
      </c>
      <c r="L317">
        <v>1.5875</v>
      </c>
      <c r="M317">
        <v>111.76</v>
      </c>
      <c r="N317">
        <v>58.74</v>
      </c>
      <c r="O317">
        <v>16.73</v>
      </c>
      <c r="P317">
        <v>52.49</v>
      </c>
      <c r="Q317">
        <v>286.5</v>
      </c>
      <c r="R317">
        <v>8.37</v>
      </c>
      <c r="S317">
        <v>5.06</v>
      </c>
      <c r="T317">
        <v>0.56</v>
      </c>
      <c r="V317">
        <v>132.08</v>
      </c>
      <c r="W317">
        <v>60.72</v>
      </c>
      <c r="X317">
        <v>71.29</v>
      </c>
      <c r="Y317">
        <v>11.32</v>
      </c>
      <c r="Z317">
        <v>15.05</v>
      </c>
      <c r="AA317">
        <v>13.22</v>
      </c>
      <c r="AB317">
        <v>10.03</v>
      </c>
      <c r="AC317">
        <v>10.95</v>
      </c>
      <c r="AD317">
        <v>59.74</v>
      </c>
      <c r="AE317">
        <v>59.74</v>
      </c>
    </row>
    <row r="318" spans="1:31" ht="13.5">
      <c r="A318">
        <v>1995.06</v>
      </c>
      <c r="B318">
        <v>84.77</v>
      </c>
      <c r="C318">
        <v>84.53</v>
      </c>
      <c r="D318">
        <v>-1.023</v>
      </c>
      <c r="E318">
        <v>-4.79</v>
      </c>
      <c r="F318">
        <v>11.5</v>
      </c>
      <c r="G318">
        <v>12.1</v>
      </c>
      <c r="H318" s="1">
        <v>6817</v>
      </c>
      <c r="I318" s="1">
        <v>13207</v>
      </c>
      <c r="J318">
        <v>1.3815</v>
      </c>
      <c r="L318">
        <v>1.595</v>
      </c>
      <c r="M318">
        <v>113.61</v>
      </c>
      <c r="N318">
        <v>61.24</v>
      </c>
      <c r="O318">
        <v>17.47</v>
      </c>
      <c r="P318">
        <v>54.66</v>
      </c>
      <c r="Q318">
        <v>297.89</v>
      </c>
      <c r="R318">
        <v>8.68</v>
      </c>
      <c r="S318">
        <v>5.18</v>
      </c>
      <c r="T318">
        <v>0.58</v>
      </c>
      <c r="V318">
        <v>134.94</v>
      </c>
      <c r="W318">
        <v>61.66</v>
      </c>
      <c r="X318">
        <v>73.66</v>
      </c>
      <c r="Y318">
        <v>11.64</v>
      </c>
      <c r="Z318">
        <v>15.69</v>
      </c>
      <c r="AA318">
        <v>13.74</v>
      </c>
      <c r="AB318">
        <v>10.26</v>
      </c>
      <c r="AC318">
        <v>11.16</v>
      </c>
      <c r="AD318">
        <v>60.56</v>
      </c>
      <c r="AE318">
        <v>60.01</v>
      </c>
    </row>
    <row r="319" spans="1:31" ht="13.5">
      <c r="A319">
        <v>1995.07</v>
      </c>
      <c r="B319">
        <v>88.17</v>
      </c>
      <c r="C319">
        <v>87.22</v>
      </c>
      <c r="D319">
        <v>-1.135</v>
      </c>
      <c r="E319">
        <v>-5.1</v>
      </c>
      <c r="F319">
        <v>12.4</v>
      </c>
      <c r="G319">
        <v>13.1</v>
      </c>
      <c r="H319" s="1">
        <v>9278</v>
      </c>
      <c r="I319" s="1">
        <v>12947</v>
      </c>
      <c r="J319">
        <v>1.386</v>
      </c>
      <c r="L319">
        <v>1.596</v>
      </c>
      <c r="M319">
        <v>119.47</v>
      </c>
      <c r="N319">
        <v>63.8</v>
      </c>
      <c r="O319">
        <v>18.47</v>
      </c>
      <c r="P319">
        <v>56.93</v>
      </c>
      <c r="Q319">
        <v>310.28</v>
      </c>
      <c r="R319">
        <v>9.1</v>
      </c>
      <c r="S319">
        <v>5.55</v>
      </c>
      <c r="T319">
        <v>0.61</v>
      </c>
      <c r="V319">
        <v>141.13</v>
      </c>
      <c r="W319">
        <v>64.81</v>
      </c>
      <c r="X319">
        <v>76.73</v>
      </c>
      <c r="Y319">
        <v>12.5</v>
      </c>
      <c r="Z319">
        <v>16.42</v>
      </c>
      <c r="AA319">
        <v>14.4</v>
      </c>
      <c r="AB319">
        <v>10.62</v>
      </c>
      <c r="AC319">
        <v>11.67</v>
      </c>
      <c r="AD319">
        <v>63.48</v>
      </c>
      <c r="AE319">
        <v>65.37</v>
      </c>
    </row>
    <row r="320" spans="1:31" ht="13.5">
      <c r="A320">
        <v>1995.08</v>
      </c>
      <c r="B320">
        <v>97.46</v>
      </c>
      <c r="C320">
        <v>94.55</v>
      </c>
      <c r="D320">
        <v>-1.28</v>
      </c>
      <c r="E320">
        <v>-5.26</v>
      </c>
      <c r="F320">
        <v>16.1</v>
      </c>
      <c r="G320">
        <v>16</v>
      </c>
      <c r="H320" s="1">
        <v>11482</v>
      </c>
      <c r="I320" s="1">
        <v>12331</v>
      </c>
      <c r="J320">
        <v>1.4675</v>
      </c>
      <c r="L320">
        <v>1.5495</v>
      </c>
      <c r="M320">
        <v>127.48</v>
      </c>
      <c r="N320">
        <v>67.53</v>
      </c>
      <c r="O320">
        <v>19.65</v>
      </c>
      <c r="P320">
        <v>60.3</v>
      </c>
      <c r="Q320">
        <v>328.58</v>
      </c>
      <c r="R320">
        <v>9.59</v>
      </c>
      <c r="S320">
        <v>6.09</v>
      </c>
      <c r="T320">
        <v>0.65</v>
      </c>
      <c r="V320">
        <v>153.56</v>
      </c>
      <c r="W320">
        <v>73.74</v>
      </c>
      <c r="X320">
        <v>82.38</v>
      </c>
      <c r="Y320">
        <v>13.57</v>
      </c>
      <c r="Z320">
        <v>17.39</v>
      </c>
      <c r="AA320">
        <v>15.43</v>
      </c>
      <c r="AB320">
        <v>11.82</v>
      </c>
      <c r="AC320">
        <v>12.76</v>
      </c>
      <c r="AD320">
        <v>69.81</v>
      </c>
      <c r="AE320">
        <v>74.41</v>
      </c>
    </row>
    <row r="321" spans="1:31" ht="13.5">
      <c r="A321">
        <v>1995.09</v>
      </c>
      <c r="B321">
        <v>98.18</v>
      </c>
      <c r="C321">
        <v>100.49</v>
      </c>
      <c r="D321">
        <v>-1.407</v>
      </c>
      <c r="E321">
        <v>-5.63</v>
      </c>
      <c r="F321">
        <v>18.5</v>
      </c>
      <c r="G321">
        <v>16.4</v>
      </c>
      <c r="H321" s="1">
        <v>13007</v>
      </c>
      <c r="I321" s="1">
        <v>14109</v>
      </c>
      <c r="J321">
        <v>1.4275</v>
      </c>
      <c r="L321">
        <v>1.5843</v>
      </c>
      <c r="M321">
        <v>129.61</v>
      </c>
      <c r="N321">
        <v>68.86</v>
      </c>
      <c r="O321">
        <v>19.96</v>
      </c>
      <c r="P321">
        <v>61.51</v>
      </c>
      <c r="Q321">
        <v>334.58</v>
      </c>
      <c r="R321">
        <v>9.77</v>
      </c>
      <c r="S321">
        <v>6.08</v>
      </c>
      <c r="T321">
        <v>0.66</v>
      </c>
      <c r="V321">
        <v>155.74</v>
      </c>
      <c r="W321">
        <v>73.27</v>
      </c>
      <c r="X321">
        <v>85.13</v>
      </c>
      <c r="Y321">
        <v>14.18</v>
      </c>
      <c r="Z321">
        <v>17.75</v>
      </c>
      <c r="AA321">
        <v>15.66</v>
      </c>
      <c r="AB321">
        <v>11.86</v>
      </c>
      <c r="AC321">
        <v>12.95</v>
      </c>
      <c r="AD321">
        <v>69.17</v>
      </c>
      <c r="AE321">
        <v>74.29</v>
      </c>
    </row>
    <row r="322" spans="1:31" ht="13.5">
      <c r="A322">
        <v>1995.1</v>
      </c>
      <c r="B322">
        <v>101.9</v>
      </c>
      <c r="C322">
        <v>100.65</v>
      </c>
      <c r="D322">
        <v>-1.445</v>
      </c>
      <c r="E322">
        <v>-5.62</v>
      </c>
      <c r="F322">
        <v>13.8</v>
      </c>
      <c r="G322">
        <v>14.6</v>
      </c>
      <c r="H322" s="1">
        <v>8054</v>
      </c>
      <c r="I322" s="1">
        <v>14208</v>
      </c>
      <c r="J322">
        <v>1.4076</v>
      </c>
      <c r="L322">
        <v>1.5805</v>
      </c>
      <c r="M322">
        <v>134.95</v>
      </c>
      <c r="N322">
        <v>72.25</v>
      </c>
      <c r="O322">
        <v>20.84</v>
      </c>
      <c r="P322">
        <v>64.47</v>
      </c>
      <c r="Q322">
        <v>351.42</v>
      </c>
      <c r="R322">
        <v>10.26</v>
      </c>
      <c r="S322">
        <v>6.39</v>
      </c>
      <c r="T322">
        <v>0.69</v>
      </c>
      <c r="V322">
        <v>160.74</v>
      </c>
      <c r="W322">
        <v>75.61</v>
      </c>
      <c r="X322">
        <v>89.58</v>
      </c>
      <c r="Y322">
        <v>15.34</v>
      </c>
      <c r="Z322">
        <v>18.63</v>
      </c>
      <c r="AA322">
        <v>16.34</v>
      </c>
      <c r="AB322">
        <v>12.23</v>
      </c>
      <c r="AC322">
        <v>13.29</v>
      </c>
      <c r="AD322">
        <v>72.03</v>
      </c>
      <c r="AE322">
        <v>77.34</v>
      </c>
    </row>
    <row r="323" spans="1:31" ht="13.5">
      <c r="A323">
        <v>1995.11</v>
      </c>
      <c r="B323">
        <v>101.66</v>
      </c>
      <c r="C323">
        <v>101.92</v>
      </c>
      <c r="D323">
        <v>-1.375</v>
      </c>
      <c r="E323">
        <v>-5.43</v>
      </c>
      <c r="F323">
        <v>11.9</v>
      </c>
      <c r="G323">
        <v>14</v>
      </c>
      <c r="H323" s="1">
        <v>7920</v>
      </c>
      <c r="I323" s="1">
        <v>12442</v>
      </c>
      <c r="J323">
        <v>1.4474</v>
      </c>
      <c r="L323">
        <v>1.5315</v>
      </c>
      <c r="M323">
        <v>132.62</v>
      </c>
      <c r="N323">
        <v>70.16</v>
      </c>
      <c r="O323">
        <v>20.32</v>
      </c>
      <c r="P323">
        <v>62.45</v>
      </c>
      <c r="Q323">
        <v>341.23</v>
      </c>
      <c r="R323">
        <v>9.97</v>
      </c>
      <c r="S323">
        <v>6.36</v>
      </c>
      <c r="T323">
        <v>0.67</v>
      </c>
      <c r="V323">
        <v>155.52</v>
      </c>
      <c r="W323">
        <v>74.66</v>
      </c>
      <c r="X323">
        <v>86.32</v>
      </c>
      <c r="Y323">
        <v>15.5</v>
      </c>
      <c r="Z323">
        <v>18.13</v>
      </c>
      <c r="AA323">
        <v>15.95</v>
      </c>
      <c r="AB323">
        <v>12.22</v>
      </c>
      <c r="AC323">
        <v>13.21</v>
      </c>
      <c r="AD323">
        <v>72.02</v>
      </c>
      <c r="AE323">
        <v>75.52</v>
      </c>
    </row>
    <row r="324" spans="1:31" ht="13.5">
      <c r="A324">
        <v>1995.12</v>
      </c>
      <c r="B324">
        <v>102.91</v>
      </c>
      <c r="C324">
        <v>101.85</v>
      </c>
      <c r="D324">
        <v>-1.33</v>
      </c>
      <c r="E324">
        <v>-5.17</v>
      </c>
      <c r="F324">
        <v>11.6</v>
      </c>
      <c r="G324">
        <v>13.6</v>
      </c>
      <c r="H324" s="1">
        <v>4799</v>
      </c>
      <c r="I324" s="1">
        <v>13111</v>
      </c>
      <c r="J324">
        <v>1.4365</v>
      </c>
      <c r="L324">
        <v>1.5515</v>
      </c>
      <c r="M324">
        <v>135.14</v>
      </c>
      <c r="N324">
        <v>71.58</v>
      </c>
      <c r="O324">
        <v>20.96</v>
      </c>
      <c r="P324">
        <v>64.18</v>
      </c>
      <c r="Q324">
        <v>348.34</v>
      </c>
      <c r="R324">
        <v>10.17</v>
      </c>
      <c r="S324">
        <v>6.47</v>
      </c>
      <c r="T324">
        <v>0.69</v>
      </c>
      <c r="V324">
        <v>159.54</v>
      </c>
      <c r="W324">
        <v>75.37</v>
      </c>
      <c r="X324">
        <v>89.15</v>
      </c>
      <c r="Y324">
        <v>15.49</v>
      </c>
      <c r="Z324">
        <v>18.48</v>
      </c>
      <c r="AA324">
        <v>16.21</v>
      </c>
      <c r="AB324">
        <v>12.39</v>
      </c>
      <c r="AC324">
        <v>13.3</v>
      </c>
      <c r="AD324">
        <v>72.72</v>
      </c>
      <c r="AE324">
        <v>76.38</v>
      </c>
    </row>
    <row r="325" spans="1:31" ht="13.5">
      <c r="A325">
        <v>1996.01</v>
      </c>
      <c r="B325">
        <v>106.92</v>
      </c>
      <c r="C325">
        <v>105.84</v>
      </c>
      <c r="D325">
        <v>-1.28</v>
      </c>
      <c r="E325">
        <v>-4.84</v>
      </c>
      <c r="F325">
        <v>10.5</v>
      </c>
      <c r="G325">
        <v>11.6</v>
      </c>
      <c r="H325" s="1">
        <v>10049</v>
      </c>
      <c r="I325" s="1">
        <v>15781</v>
      </c>
      <c r="J325">
        <v>1.4888</v>
      </c>
      <c r="L325">
        <v>1.513</v>
      </c>
      <c r="M325">
        <v>135.85</v>
      </c>
      <c r="N325">
        <v>72.04</v>
      </c>
      <c r="O325">
        <v>21.01</v>
      </c>
      <c r="P325">
        <v>64.3</v>
      </c>
      <c r="Q325">
        <v>350.38</v>
      </c>
      <c r="R325">
        <v>10.24</v>
      </c>
      <c r="S325">
        <v>6.78</v>
      </c>
      <c r="T325">
        <v>0.69</v>
      </c>
      <c r="V325">
        <v>162.27</v>
      </c>
      <c r="W325">
        <v>78.07</v>
      </c>
      <c r="X325">
        <v>88.53</v>
      </c>
      <c r="Y325">
        <v>15.44</v>
      </c>
      <c r="Z325">
        <v>18.62</v>
      </c>
      <c r="AA325">
        <v>16.47</v>
      </c>
      <c r="AB325">
        <v>12.87</v>
      </c>
      <c r="AC325">
        <v>13.69</v>
      </c>
      <c r="AD325">
        <v>75.57</v>
      </c>
      <c r="AE325">
        <v>80.08</v>
      </c>
    </row>
    <row r="326" spans="1:31" ht="13.5">
      <c r="A326">
        <v>1996.02</v>
      </c>
      <c r="B326">
        <v>104.58</v>
      </c>
      <c r="C326">
        <v>105.73</v>
      </c>
      <c r="D326">
        <v>-1.22</v>
      </c>
      <c r="E326">
        <v>-4.62</v>
      </c>
      <c r="F326">
        <v>11.7</v>
      </c>
      <c r="G326">
        <v>12.4</v>
      </c>
      <c r="H326" s="1">
        <v>10218</v>
      </c>
      <c r="I326" s="1">
        <v>13921</v>
      </c>
      <c r="J326">
        <v>1.4728</v>
      </c>
      <c r="L326">
        <v>1.5321</v>
      </c>
      <c r="M326">
        <v>134.56</v>
      </c>
      <c r="N326">
        <v>71.09</v>
      </c>
      <c r="O326">
        <v>20.74</v>
      </c>
      <c r="P326">
        <v>63.47</v>
      </c>
      <c r="Q326">
        <v>345.77</v>
      </c>
      <c r="R326">
        <v>10.1</v>
      </c>
      <c r="S326">
        <v>6.72</v>
      </c>
      <c r="T326">
        <v>0.68</v>
      </c>
      <c r="V326">
        <v>160.41</v>
      </c>
      <c r="W326">
        <v>76.41</v>
      </c>
      <c r="X326">
        <v>87.16</v>
      </c>
      <c r="Y326">
        <v>15.47</v>
      </c>
      <c r="Z326">
        <v>18.39</v>
      </c>
      <c r="AA326">
        <v>16.37</v>
      </c>
      <c r="AB326">
        <v>12.59</v>
      </c>
      <c r="AC326">
        <v>13.44</v>
      </c>
      <c r="AD326">
        <v>74.16</v>
      </c>
      <c r="AE326">
        <v>80</v>
      </c>
    </row>
    <row r="327" spans="1:31" ht="13.5">
      <c r="A327">
        <v>1996.03</v>
      </c>
      <c r="B327">
        <v>106.49</v>
      </c>
      <c r="C327">
        <v>105.85</v>
      </c>
      <c r="D327">
        <v>-1.305</v>
      </c>
      <c r="E327">
        <v>-4.92</v>
      </c>
      <c r="F327">
        <v>9.5</v>
      </c>
      <c r="G327">
        <v>11.1</v>
      </c>
      <c r="H327" s="1">
        <v>7207</v>
      </c>
      <c r="I327" s="1">
        <v>14649</v>
      </c>
      <c r="J327">
        <v>1.4763</v>
      </c>
      <c r="L327">
        <v>1.527</v>
      </c>
      <c r="M327">
        <v>136.41</v>
      </c>
      <c r="N327">
        <v>71.99</v>
      </c>
      <c r="O327">
        <v>21.12</v>
      </c>
      <c r="P327">
        <v>64.31</v>
      </c>
      <c r="Q327">
        <v>350.3</v>
      </c>
      <c r="R327">
        <v>10.25</v>
      </c>
      <c r="S327">
        <v>6.79</v>
      </c>
      <c r="T327">
        <v>0.7</v>
      </c>
      <c r="V327">
        <v>162.29</v>
      </c>
      <c r="W327">
        <v>78.22</v>
      </c>
      <c r="X327">
        <v>89.31</v>
      </c>
      <c r="Y327">
        <v>15.89</v>
      </c>
      <c r="Z327">
        <v>18.65</v>
      </c>
      <c r="AA327">
        <v>16.57</v>
      </c>
      <c r="AB327">
        <v>12.78</v>
      </c>
      <c r="AC327">
        <v>13.58</v>
      </c>
      <c r="AD327">
        <v>75.54</v>
      </c>
      <c r="AE327">
        <v>83.19</v>
      </c>
    </row>
    <row r="328" spans="1:31" ht="13.5">
      <c r="A328">
        <v>1996.04</v>
      </c>
      <c r="B328">
        <v>104.29</v>
      </c>
      <c r="C328">
        <v>107.46</v>
      </c>
      <c r="D328">
        <v>-1.281</v>
      </c>
      <c r="E328">
        <v>-4.87</v>
      </c>
      <c r="F328">
        <v>11.4</v>
      </c>
      <c r="G328">
        <v>11.6</v>
      </c>
      <c r="H328" s="1">
        <v>10092</v>
      </c>
      <c r="I328" s="1">
        <v>13945</v>
      </c>
      <c r="J328">
        <v>1.5317</v>
      </c>
      <c r="L328">
        <v>1.5077</v>
      </c>
      <c r="M328">
        <v>130.95</v>
      </c>
      <c r="N328">
        <v>68.42</v>
      </c>
      <c r="O328">
        <v>20.27</v>
      </c>
      <c r="P328">
        <v>61.16</v>
      </c>
      <c r="Q328">
        <v>333.12</v>
      </c>
      <c r="R328">
        <v>9.72</v>
      </c>
      <c r="S328">
        <v>6.71</v>
      </c>
      <c r="T328">
        <v>0.67</v>
      </c>
      <c r="V328">
        <v>158.01</v>
      </c>
      <c r="W328">
        <v>76.97</v>
      </c>
      <c r="X328">
        <v>84.24</v>
      </c>
      <c r="Y328">
        <v>15.44</v>
      </c>
      <c r="Z328">
        <v>17.75</v>
      </c>
      <c r="AA328">
        <v>15.94</v>
      </c>
      <c r="AB328">
        <v>12.7</v>
      </c>
      <c r="AC328">
        <v>13.47</v>
      </c>
      <c r="AD328">
        <v>74.56</v>
      </c>
      <c r="AE328">
        <v>82.51</v>
      </c>
    </row>
    <row r="329" spans="1:31" ht="13.5">
      <c r="A329">
        <v>1996.05</v>
      </c>
      <c r="B329">
        <v>108.37</v>
      </c>
      <c r="C329">
        <v>106.51</v>
      </c>
      <c r="D329">
        <v>-1.365</v>
      </c>
      <c r="E329">
        <v>-5</v>
      </c>
      <c r="F329">
        <v>8.8</v>
      </c>
      <c r="G329">
        <v>9.4</v>
      </c>
      <c r="H329" s="1">
        <v>9399</v>
      </c>
      <c r="I329" s="1">
        <v>12065</v>
      </c>
      <c r="J329">
        <v>1.5225</v>
      </c>
      <c r="L329">
        <v>1.5513</v>
      </c>
      <c r="M329">
        <v>135.07</v>
      </c>
      <c r="N329">
        <v>71.07</v>
      </c>
      <c r="O329">
        <v>21</v>
      </c>
      <c r="P329">
        <v>63.48</v>
      </c>
      <c r="Q329">
        <v>345.69</v>
      </c>
      <c r="R329">
        <v>10.07</v>
      </c>
      <c r="S329">
        <v>7.01</v>
      </c>
      <c r="T329">
        <v>0.69</v>
      </c>
      <c r="V329">
        <v>167.85</v>
      </c>
      <c r="W329">
        <v>79.05</v>
      </c>
      <c r="X329">
        <v>86.65</v>
      </c>
      <c r="Y329">
        <v>16.11</v>
      </c>
      <c r="Z329">
        <v>18.4</v>
      </c>
      <c r="AA329">
        <v>16.63</v>
      </c>
      <c r="AB329">
        <v>13</v>
      </c>
      <c r="AC329">
        <v>13.67</v>
      </c>
      <c r="AD329">
        <v>76.82</v>
      </c>
      <c r="AE329">
        <v>86.4</v>
      </c>
    </row>
    <row r="330" spans="1:31" ht="13.5">
      <c r="A330">
        <v>1996.06</v>
      </c>
      <c r="B330">
        <v>109.88</v>
      </c>
      <c r="C330">
        <v>108.86</v>
      </c>
      <c r="D330">
        <v>-1.4</v>
      </c>
      <c r="E330">
        <v>-5.07</v>
      </c>
      <c r="F330">
        <v>7.8</v>
      </c>
      <c r="G330">
        <v>8.9</v>
      </c>
      <c r="H330" s="1">
        <v>11004</v>
      </c>
      <c r="I330" s="1">
        <v>14174</v>
      </c>
      <c r="J330">
        <v>1.5247</v>
      </c>
      <c r="L330">
        <v>1.553</v>
      </c>
      <c r="M330">
        <v>137.56</v>
      </c>
      <c r="N330">
        <v>71.77</v>
      </c>
      <c r="O330">
        <v>21.23</v>
      </c>
      <c r="P330">
        <v>64</v>
      </c>
      <c r="Q330">
        <v>348.92</v>
      </c>
      <c r="R330">
        <v>10.2</v>
      </c>
      <c r="S330">
        <v>7.13</v>
      </c>
      <c r="T330">
        <v>0.7</v>
      </c>
      <c r="U330">
        <v>0.85</v>
      </c>
      <c r="V330">
        <v>169.93</v>
      </c>
      <c r="W330">
        <v>80.23</v>
      </c>
      <c r="X330">
        <v>87.27</v>
      </c>
      <c r="Y330">
        <v>16.46</v>
      </c>
      <c r="Z330">
        <v>18.63</v>
      </c>
      <c r="AA330">
        <v>16.81</v>
      </c>
      <c r="AB330">
        <v>13.16</v>
      </c>
      <c r="AC330">
        <v>13.51</v>
      </c>
      <c r="AD330">
        <v>77.55</v>
      </c>
      <c r="AE330">
        <v>86.2</v>
      </c>
    </row>
    <row r="331" spans="1:31" ht="13.5">
      <c r="A331">
        <v>1996.07</v>
      </c>
      <c r="B331">
        <v>107.13</v>
      </c>
      <c r="C331">
        <v>109.32</v>
      </c>
      <c r="D331">
        <v>-1.416</v>
      </c>
      <c r="E331">
        <v>-5.06</v>
      </c>
      <c r="F331">
        <v>9</v>
      </c>
      <c r="G331">
        <v>9.6</v>
      </c>
      <c r="H331" s="1">
        <v>10600</v>
      </c>
      <c r="I331" s="1">
        <v>13417</v>
      </c>
      <c r="J331">
        <v>1.4728</v>
      </c>
      <c r="L331">
        <v>1.5566</v>
      </c>
      <c r="M331">
        <v>139.65</v>
      </c>
      <c r="N331">
        <v>73.28</v>
      </c>
      <c r="O331">
        <v>21.6</v>
      </c>
      <c r="P331">
        <v>65.27</v>
      </c>
      <c r="Q331">
        <v>355.47</v>
      </c>
      <c r="R331">
        <v>10.43</v>
      </c>
      <c r="S331">
        <v>7.1</v>
      </c>
      <c r="T331">
        <v>0.71</v>
      </c>
      <c r="U331">
        <v>0.86</v>
      </c>
      <c r="V331">
        <v>167.98</v>
      </c>
      <c r="W331">
        <v>78.48</v>
      </c>
      <c r="X331">
        <v>90.12</v>
      </c>
      <c r="Y331">
        <v>16.36</v>
      </c>
      <c r="Z331">
        <v>18.96</v>
      </c>
      <c r="AA331">
        <v>16.95</v>
      </c>
      <c r="AB331">
        <v>13.03</v>
      </c>
      <c r="AC331">
        <v>13.28</v>
      </c>
      <c r="AD331">
        <v>76.39</v>
      </c>
      <c r="AE331">
        <v>83.48</v>
      </c>
    </row>
    <row r="332" spans="1:31" ht="13.5">
      <c r="A332">
        <v>1996.08</v>
      </c>
      <c r="B332">
        <v>108.4</v>
      </c>
      <c r="C332">
        <v>107.75</v>
      </c>
      <c r="D332">
        <v>-1.373</v>
      </c>
      <c r="E332">
        <v>-5.08</v>
      </c>
      <c r="F332">
        <v>6.2</v>
      </c>
      <c r="G332">
        <v>7.6</v>
      </c>
      <c r="H332" s="1">
        <v>8430</v>
      </c>
      <c r="I332" s="1">
        <v>11216</v>
      </c>
      <c r="J332">
        <v>1.4808</v>
      </c>
      <c r="L332">
        <v>1.5628</v>
      </c>
      <c r="M332">
        <v>139.18</v>
      </c>
      <c r="N332">
        <v>73.23</v>
      </c>
      <c r="O332">
        <v>21.39</v>
      </c>
      <c r="P332">
        <v>65.27</v>
      </c>
      <c r="Q332">
        <v>355.31</v>
      </c>
      <c r="R332">
        <v>10.4</v>
      </c>
      <c r="S332">
        <v>7.17</v>
      </c>
      <c r="T332">
        <v>0.71</v>
      </c>
      <c r="U332">
        <v>0.87</v>
      </c>
      <c r="V332">
        <v>169.47</v>
      </c>
      <c r="W332">
        <v>79.26</v>
      </c>
      <c r="X332">
        <v>90.25</v>
      </c>
      <c r="Y332">
        <v>16.38</v>
      </c>
      <c r="Z332">
        <v>18.96</v>
      </c>
      <c r="AA332">
        <v>16.92</v>
      </c>
      <c r="AB332">
        <v>13.06</v>
      </c>
      <c r="AC332">
        <v>13.24</v>
      </c>
      <c r="AD332">
        <v>77.09</v>
      </c>
      <c r="AE332">
        <v>85.66</v>
      </c>
    </row>
    <row r="333" spans="1:31" ht="13.5">
      <c r="A333">
        <v>1996.09</v>
      </c>
      <c r="B333">
        <v>111.45</v>
      </c>
      <c r="C333">
        <v>109.75</v>
      </c>
      <c r="D333">
        <v>-1.509</v>
      </c>
      <c r="E333">
        <v>-5.16</v>
      </c>
      <c r="F333">
        <v>7.1</v>
      </c>
      <c r="G333">
        <v>7.6</v>
      </c>
      <c r="H333" s="1">
        <v>9807</v>
      </c>
      <c r="I333" s="1">
        <v>13002</v>
      </c>
      <c r="J333">
        <v>1.5249</v>
      </c>
      <c r="L333">
        <v>1.5655</v>
      </c>
      <c r="M333">
        <v>139.37</v>
      </c>
      <c r="N333">
        <v>72.77</v>
      </c>
      <c r="O333">
        <v>21.5</v>
      </c>
      <c r="P333">
        <v>64.9</v>
      </c>
      <c r="Q333">
        <v>353.41</v>
      </c>
      <c r="R333">
        <v>10.34</v>
      </c>
      <c r="S333">
        <v>7.28</v>
      </c>
      <c r="T333">
        <v>0.72</v>
      </c>
      <c r="U333">
        <v>0.86</v>
      </c>
      <c r="V333">
        <v>173.72</v>
      </c>
      <c r="W333">
        <v>81.48</v>
      </c>
      <c r="X333">
        <v>88.46</v>
      </c>
      <c r="Y333">
        <v>16.73</v>
      </c>
      <c r="Z333">
        <v>18.96</v>
      </c>
      <c r="AA333">
        <v>17.07</v>
      </c>
      <c r="AB333">
        <v>13.36</v>
      </c>
      <c r="AC333">
        <v>13.46</v>
      </c>
      <c r="AD333">
        <v>78.84</v>
      </c>
      <c r="AE333">
        <v>87.83</v>
      </c>
    </row>
    <row r="334" spans="1:31" ht="13.5">
      <c r="A334">
        <v>1996.1</v>
      </c>
      <c r="B334">
        <v>113.27</v>
      </c>
      <c r="C334">
        <v>112.36</v>
      </c>
      <c r="D334">
        <v>-1.448</v>
      </c>
      <c r="E334">
        <v>-5.04</v>
      </c>
      <c r="F334">
        <v>8.2</v>
      </c>
      <c r="G334">
        <v>8.6</v>
      </c>
      <c r="H334" s="1">
        <v>12415</v>
      </c>
      <c r="I334" s="1">
        <v>12575</v>
      </c>
      <c r="J334">
        <v>1.5185</v>
      </c>
      <c r="L334">
        <v>1.6265</v>
      </c>
      <c r="M334">
        <v>144.91</v>
      </c>
      <c r="N334">
        <v>74.94</v>
      </c>
      <c r="O334">
        <v>22.2</v>
      </c>
      <c r="P334">
        <v>66.86</v>
      </c>
      <c r="Q334">
        <v>363.81</v>
      </c>
      <c r="R334">
        <v>10.66</v>
      </c>
      <c r="S334">
        <v>7.49</v>
      </c>
      <c r="T334">
        <v>0.74</v>
      </c>
      <c r="U334">
        <v>0.89</v>
      </c>
      <c r="V334">
        <v>185.1</v>
      </c>
      <c r="W334">
        <v>85.04</v>
      </c>
      <c r="X334">
        <v>89.68</v>
      </c>
      <c r="Y334">
        <v>17.28</v>
      </c>
      <c r="Z334">
        <v>19.51</v>
      </c>
      <c r="AA334">
        <v>17.78</v>
      </c>
      <c r="AB334">
        <v>13.76</v>
      </c>
      <c r="AC334">
        <v>13.7</v>
      </c>
      <c r="AD334">
        <v>80.82</v>
      </c>
      <c r="AE334">
        <v>90.07</v>
      </c>
    </row>
    <row r="335" spans="1:31" ht="13.5">
      <c r="A335">
        <v>1996.11</v>
      </c>
      <c r="B335">
        <v>113.44</v>
      </c>
      <c r="C335">
        <v>112.26</v>
      </c>
      <c r="D335">
        <v>-1.423</v>
      </c>
      <c r="E335">
        <v>-5.08</v>
      </c>
      <c r="F335">
        <v>6.3</v>
      </c>
      <c r="G335">
        <v>7.2</v>
      </c>
      <c r="H335" s="1">
        <v>10916</v>
      </c>
      <c r="I335" s="1">
        <v>12926</v>
      </c>
      <c r="J335">
        <v>1.539</v>
      </c>
      <c r="L335">
        <v>1.682</v>
      </c>
      <c r="M335">
        <v>143.64</v>
      </c>
      <c r="N335">
        <v>73.92</v>
      </c>
      <c r="O335">
        <v>21.75</v>
      </c>
      <c r="P335">
        <v>65.91</v>
      </c>
      <c r="Q335">
        <v>358.67</v>
      </c>
      <c r="R335">
        <v>10.5</v>
      </c>
      <c r="S335">
        <v>7.5</v>
      </c>
      <c r="T335">
        <v>0.73</v>
      </c>
      <c r="U335">
        <v>0.88</v>
      </c>
      <c r="V335">
        <v>191.36</v>
      </c>
      <c r="W335">
        <v>84.2</v>
      </c>
      <c r="X335">
        <v>87.23</v>
      </c>
      <c r="Y335">
        <v>16.93</v>
      </c>
      <c r="Z335">
        <v>19.29</v>
      </c>
      <c r="AA335">
        <v>17.71</v>
      </c>
      <c r="AB335">
        <v>13.64</v>
      </c>
      <c r="AC335">
        <v>13.73</v>
      </c>
      <c r="AD335">
        <v>81.15</v>
      </c>
      <c r="AE335">
        <v>92.88</v>
      </c>
    </row>
    <row r="336" spans="1:31" ht="13.5">
      <c r="A336">
        <v>1996.12</v>
      </c>
      <c r="B336">
        <v>115.98</v>
      </c>
      <c r="C336">
        <v>113.81</v>
      </c>
      <c r="D336">
        <v>-1.465</v>
      </c>
      <c r="E336">
        <v>-5.11</v>
      </c>
      <c r="F336">
        <v>9.2</v>
      </c>
      <c r="G336">
        <v>9.4</v>
      </c>
      <c r="H336" s="1">
        <v>7356</v>
      </c>
      <c r="I336" s="1">
        <v>13763</v>
      </c>
      <c r="J336">
        <v>1.5415</v>
      </c>
      <c r="L336">
        <v>1.713</v>
      </c>
      <c r="M336">
        <v>145.35</v>
      </c>
      <c r="N336">
        <v>75.25</v>
      </c>
      <c r="O336">
        <v>22.33</v>
      </c>
      <c r="P336">
        <v>67.12</v>
      </c>
      <c r="Q336">
        <v>365.47</v>
      </c>
      <c r="R336">
        <v>10.71</v>
      </c>
      <c r="S336">
        <v>7.64</v>
      </c>
      <c r="T336">
        <v>0.75</v>
      </c>
      <c r="U336">
        <v>0.89</v>
      </c>
      <c r="V336">
        <v>198.71</v>
      </c>
      <c r="W336">
        <v>84.61</v>
      </c>
      <c r="X336">
        <v>86.47</v>
      </c>
      <c r="Y336">
        <v>16.94</v>
      </c>
      <c r="Z336">
        <v>19.67</v>
      </c>
      <c r="AA336">
        <v>18.19</v>
      </c>
      <c r="AB336">
        <v>13.96</v>
      </c>
      <c r="AC336">
        <v>13.76</v>
      </c>
      <c r="AD336">
        <v>82.93</v>
      </c>
      <c r="AE336">
        <v>92.2</v>
      </c>
    </row>
    <row r="337" spans="1:31" ht="13.5">
      <c r="A337">
        <v>1997.01</v>
      </c>
      <c r="B337">
        <v>122.13</v>
      </c>
      <c r="C337">
        <v>118.02</v>
      </c>
      <c r="D337">
        <v>-1.562</v>
      </c>
      <c r="E337">
        <v>-5.13</v>
      </c>
      <c r="F337">
        <v>12.4</v>
      </c>
      <c r="G337">
        <v>11.9</v>
      </c>
      <c r="H337" s="1">
        <v>13308</v>
      </c>
      <c r="I337" s="1">
        <v>16526</v>
      </c>
      <c r="J337">
        <v>1.6386</v>
      </c>
      <c r="L337">
        <v>1.603</v>
      </c>
      <c r="M337">
        <v>145.12</v>
      </c>
      <c r="N337">
        <v>74.46</v>
      </c>
      <c r="O337">
        <v>22.06</v>
      </c>
      <c r="P337">
        <v>66.29</v>
      </c>
      <c r="Q337">
        <v>360.63</v>
      </c>
      <c r="R337">
        <v>10.56</v>
      </c>
      <c r="S337">
        <v>7.56</v>
      </c>
      <c r="T337">
        <v>0.74</v>
      </c>
      <c r="U337">
        <v>0.88</v>
      </c>
      <c r="V337">
        <v>195.57</v>
      </c>
      <c r="W337">
        <v>90.55</v>
      </c>
      <c r="X337">
        <v>85.68</v>
      </c>
      <c r="Y337">
        <v>16.83</v>
      </c>
      <c r="Z337">
        <v>19.52</v>
      </c>
      <c r="AA337">
        <v>18.81</v>
      </c>
      <c r="AB337">
        <v>14.7</v>
      </c>
      <c r="AC337">
        <v>14.13</v>
      </c>
      <c r="AD337">
        <v>86.69</v>
      </c>
      <c r="AE337">
        <v>92.97</v>
      </c>
    </row>
    <row r="338" spans="1:31" ht="13.5">
      <c r="A338">
        <v>1997.02</v>
      </c>
      <c r="B338">
        <v>120.88</v>
      </c>
      <c r="C338">
        <v>123.01</v>
      </c>
      <c r="D338">
        <v>-1.545</v>
      </c>
      <c r="E338">
        <v>-5.01</v>
      </c>
      <c r="F338">
        <v>11.7</v>
      </c>
      <c r="G338">
        <v>11.5</v>
      </c>
      <c r="H338" s="1">
        <v>12149</v>
      </c>
      <c r="I338" s="1">
        <v>13897</v>
      </c>
      <c r="J338">
        <v>1.6895</v>
      </c>
      <c r="L338">
        <v>1.6285</v>
      </c>
      <c r="M338">
        <v>139.46</v>
      </c>
      <c r="N338">
        <v>71.49</v>
      </c>
      <c r="O338">
        <v>21.17</v>
      </c>
      <c r="P338">
        <v>63.55</v>
      </c>
      <c r="Q338">
        <v>346.17</v>
      </c>
      <c r="R338">
        <v>10.17</v>
      </c>
      <c r="S338">
        <v>7.13</v>
      </c>
      <c r="T338">
        <v>0.71</v>
      </c>
      <c r="U338">
        <v>0.84</v>
      </c>
      <c r="V338">
        <v>196.69</v>
      </c>
      <c r="W338">
        <v>88.27</v>
      </c>
      <c r="X338">
        <v>81.74</v>
      </c>
      <c r="Y338">
        <v>16.04</v>
      </c>
      <c r="Z338">
        <v>18.73</v>
      </c>
      <c r="AA338">
        <v>17.92</v>
      </c>
      <c r="AB338">
        <v>14.64</v>
      </c>
      <c r="AC338">
        <v>13.98</v>
      </c>
      <c r="AD338">
        <v>84.76</v>
      </c>
      <c r="AE338">
        <v>94.06</v>
      </c>
    </row>
    <row r="339" spans="1:31" ht="13.5">
      <c r="A339">
        <v>1997.03</v>
      </c>
      <c r="B339">
        <v>123.97</v>
      </c>
      <c r="C339">
        <v>122.64</v>
      </c>
      <c r="D339">
        <v>-1.639</v>
      </c>
      <c r="E339">
        <v>-5.23</v>
      </c>
      <c r="F339">
        <v>10.3</v>
      </c>
      <c r="G339">
        <v>10.6</v>
      </c>
      <c r="H339" s="1">
        <v>11244</v>
      </c>
      <c r="I339" s="1">
        <v>14872</v>
      </c>
      <c r="J339">
        <v>1.6759</v>
      </c>
      <c r="L339">
        <v>1.638</v>
      </c>
      <c r="M339">
        <v>144.11</v>
      </c>
      <c r="N339">
        <v>74.02</v>
      </c>
      <c r="O339">
        <v>22</v>
      </c>
      <c r="P339">
        <v>66.02</v>
      </c>
      <c r="Q339">
        <v>358.42</v>
      </c>
      <c r="R339">
        <v>10.5</v>
      </c>
      <c r="S339">
        <v>7.41</v>
      </c>
      <c r="T339">
        <v>0.74</v>
      </c>
      <c r="U339">
        <v>0.87</v>
      </c>
      <c r="V339">
        <v>203.19</v>
      </c>
      <c r="W339">
        <v>89.62</v>
      </c>
      <c r="X339">
        <v>85.63</v>
      </c>
      <c r="Y339">
        <v>16.35</v>
      </c>
      <c r="Z339">
        <v>19.48</v>
      </c>
      <c r="AA339">
        <v>18.75</v>
      </c>
      <c r="AB339">
        <v>14.9</v>
      </c>
      <c r="AC339">
        <v>13.83</v>
      </c>
      <c r="AD339">
        <v>85.94</v>
      </c>
      <c r="AE339">
        <v>97.5</v>
      </c>
    </row>
    <row r="340" spans="1:31" ht="13.5">
      <c r="A340">
        <v>1997.04</v>
      </c>
      <c r="B340">
        <v>126.92</v>
      </c>
      <c r="C340">
        <v>125.51</v>
      </c>
      <c r="D340">
        <v>-1.728</v>
      </c>
      <c r="E340">
        <v>-5.21</v>
      </c>
      <c r="F340">
        <v>8.5</v>
      </c>
      <c r="G340">
        <v>8.8</v>
      </c>
      <c r="H340" s="1">
        <v>11502</v>
      </c>
      <c r="I340" s="1">
        <v>15121</v>
      </c>
      <c r="J340">
        <v>1.7305</v>
      </c>
      <c r="L340">
        <v>1.6241</v>
      </c>
      <c r="M340">
        <v>143.96</v>
      </c>
      <c r="N340">
        <v>73.3</v>
      </c>
      <c r="O340">
        <v>21.74</v>
      </c>
      <c r="P340">
        <v>65.16</v>
      </c>
      <c r="Q340">
        <v>355.12</v>
      </c>
      <c r="R340">
        <v>10.4</v>
      </c>
      <c r="S340">
        <v>7.41</v>
      </c>
      <c r="T340">
        <v>0.73</v>
      </c>
      <c r="U340">
        <v>0.87</v>
      </c>
      <c r="V340">
        <v>206.01</v>
      </c>
      <c r="W340">
        <v>90.75</v>
      </c>
      <c r="X340">
        <v>86.09</v>
      </c>
      <c r="Y340">
        <v>16.17</v>
      </c>
      <c r="Z340">
        <v>19.25</v>
      </c>
      <c r="AA340">
        <v>17.82</v>
      </c>
      <c r="AB340">
        <v>15.3</v>
      </c>
      <c r="AC340">
        <v>14.23</v>
      </c>
      <c r="AD340">
        <v>87.71</v>
      </c>
      <c r="AE340">
        <v>99.01</v>
      </c>
    </row>
    <row r="341" spans="1:31" ht="13.5">
      <c r="A341">
        <v>1997.05</v>
      </c>
      <c r="B341">
        <v>116.43</v>
      </c>
      <c r="C341">
        <v>118.99</v>
      </c>
      <c r="D341">
        <v>-1.543</v>
      </c>
      <c r="E341">
        <v>-5.18</v>
      </c>
      <c r="F341">
        <v>10.8</v>
      </c>
      <c r="G341">
        <v>10.4</v>
      </c>
      <c r="H341" s="1">
        <v>15540</v>
      </c>
      <c r="I341" s="1">
        <v>14856</v>
      </c>
      <c r="J341">
        <v>1.7055</v>
      </c>
      <c r="L341">
        <v>1.641</v>
      </c>
      <c r="M341">
        <v>133.81</v>
      </c>
      <c r="N341">
        <v>68.28</v>
      </c>
      <c r="O341">
        <v>20.19</v>
      </c>
      <c r="P341">
        <v>60.7</v>
      </c>
      <c r="Q341">
        <v>330.64</v>
      </c>
      <c r="R341">
        <v>9.72</v>
      </c>
      <c r="S341">
        <v>6.89</v>
      </c>
      <c r="T341">
        <v>0.67</v>
      </c>
      <c r="U341">
        <v>0.81</v>
      </c>
      <c r="V341">
        <v>191.09</v>
      </c>
      <c r="W341">
        <v>84.55</v>
      </c>
      <c r="X341">
        <v>82.33</v>
      </c>
      <c r="Y341">
        <v>15.04</v>
      </c>
      <c r="Z341">
        <v>17.91</v>
      </c>
      <c r="AA341">
        <v>16.35</v>
      </c>
      <c r="AB341">
        <v>13.92</v>
      </c>
      <c r="AC341">
        <v>13.06</v>
      </c>
      <c r="AD341">
        <v>81.49</v>
      </c>
      <c r="AE341">
        <v>88.51</v>
      </c>
    </row>
    <row r="342" spans="1:31" ht="13.5">
      <c r="A342">
        <v>1997.06</v>
      </c>
      <c r="B342">
        <v>114.3</v>
      </c>
      <c r="C342">
        <v>114.2</v>
      </c>
      <c r="D342">
        <v>-1.505</v>
      </c>
      <c r="E342">
        <v>-5.15</v>
      </c>
      <c r="F342">
        <v>10.9</v>
      </c>
      <c r="G342">
        <v>10.7</v>
      </c>
      <c r="H342" s="1">
        <v>12926</v>
      </c>
      <c r="I342" s="1">
        <v>15153</v>
      </c>
      <c r="J342">
        <v>1.7448</v>
      </c>
      <c r="L342">
        <v>1.6645</v>
      </c>
      <c r="M342">
        <v>129.27</v>
      </c>
      <c r="N342">
        <v>65.57</v>
      </c>
      <c r="O342">
        <v>19.46</v>
      </c>
      <c r="P342">
        <v>58.32</v>
      </c>
      <c r="Q342">
        <v>317.69</v>
      </c>
      <c r="R342">
        <v>9.32</v>
      </c>
      <c r="S342">
        <v>6.74</v>
      </c>
      <c r="T342">
        <v>0.65</v>
      </c>
      <c r="U342">
        <v>0.78</v>
      </c>
      <c r="V342">
        <v>190.42</v>
      </c>
      <c r="W342">
        <v>82.84</v>
      </c>
      <c r="X342">
        <v>78.25</v>
      </c>
      <c r="Y342">
        <v>14.82</v>
      </c>
      <c r="Z342">
        <v>17.22</v>
      </c>
      <c r="AA342">
        <v>15.61</v>
      </c>
      <c r="AB342">
        <v>13.69</v>
      </c>
      <c r="AC342">
        <v>12.9</v>
      </c>
      <c r="AD342">
        <v>80.04</v>
      </c>
      <c r="AE342">
        <v>86.23</v>
      </c>
    </row>
    <row r="343" spans="1:31" ht="13.5">
      <c r="A343">
        <v>1997.07</v>
      </c>
      <c r="B343">
        <v>117.74</v>
      </c>
      <c r="C343">
        <v>115.16</v>
      </c>
      <c r="D343">
        <v>-1.519</v>
      </c>
      <c r="E343">
        <v>-5.03</v>
      </c>
      <c r="F343">
        <v>10.9</v>
      </c>
      <c r="G343">
        <v>11.3</v>
      </c>
      <c r="H343" s="1">
        <v>11516</v>
      </c>
      <c r="I343" s="1">
        <v>14600</v>
      </c>
      <c r="J343">
        <v>1.8383</v>
      </c>
      <c r="L343">
        <v>1.6404</v>
      </c>
      <c r="M343">
        <v>127.76</v>
      </c>
      <c r="N343">
        <v>64.33</v>
      </c>
      <c r="O343">
        <v>19.08</v>
      </c>
      <c r="P343">
        <v>57.11</v>
      </c>
      <c r="Q343">
        <v>311.51</v>
      </c>
      <c r="R343">
        <v>9.14</v>
      </c>
      <c r="S343">
        <v>6.59</v>
      </c>
      <c r="T343">
        <v>0.64</v>
      </c>
      <c r="U343">
        <v>0.76</v>
      </c>
      <c r="V343">
        <v>193.97</v>
      </c>
      <c r="W343">
        <v>85.8</v>
      </c>
      <c r="X343">
        <v>78.21</v>
      </c>
      <c r="Y343">
        <v>14.79</v>
      </c>
      <c r="Z343">
        <v>16.88</v>
      </c>
      <c r="AA343">
        <v>15.49</v>
      </c>
      <c r="AB343">
        <v>14.26</v>
      </c>
      <c r="AC343">
        <v>13.23</v>
      </c>
      <c r="AD343">
        <v>80.43</v>
      </c>
      <c r="AE343">
        <v>88.47</v>
      </c>
    </row>
    <row r="344" spans="1:31" ht="13.5">
      <c r="A344">
        <v>1997.08</v>
      </c>
      <c r="B344">
        <v>119.39</v>
      </c>
      <c r="C344">
        <v>117.9</v>
      </c>
      <c r="D344">
        <v>-1.535</v>
      </c>
      <c r="E344">
        <v>-5.09</v>
      </c>
      <c r="F344">
        <v>11.9</v>
      </c>
      <c r="G344">
        <v>12.4</v>
      </c>
      <c r="H344" s="1">
        <v>10224</v>
      </c>
      <c r="I344" s="1">
        <v>14796</v>
      </c>
      <c r="J344">
        <v>1.8085</v>
      </c>
      <c r="L344">
        <v>1.6205</v>
      </c>
      <c r="M344">
        <v>130.93</v>
      </c>
      <c r="N344">
        <v>65.99</v>
      </c>
      <c r="O344">
        <v>19.61</v>
      </c>
      <c r="P344">
        <v>58.58</v>
      </c>
      <c r="Q344">
        <v>319.54</v>
      </c>
      <c r="R344">
        <v>9.37</v>
      </c>
      <c r="S344">
        <v>6.75</v>
      </c>
      <c r="T344">
        <v>0.65</v>
      </c>
      <c r="U344">
        <v>0.78</v>
      </c>
      <c r="V344">
        <v>193.41</v>
      </c>
      <c r="W344">
        <v>85.95</v>
      </c>
      <c r="X344">
        <v>79.97</v>
      </c>
      <c r="Y344">
        <v>15.1</v>
      </c>
      <c r="Z344">
        <v>17.33</v>
      </c>
      <c r="AA344">
        <v>15.96</v>
      </c>
      <c r="AB344">
        <v>14.3</v>
      </c>
      <c r="AC344">
        <v>13.2</v>
      </c>
      <c r="AD344">
        <v>78.94</v>
      </c>
      <c r="AE344">
        <v>87.36</v>
      </c>
    </row>
    <row r="345" spans="1:31" ht="13.5">
      <c r="A345">
        <v>1997.09</v>
      </c>
      <c r="B345">
        <v>121.44</v>
      </c>
      <c r="C345">
        <v>120.74</v>
      </c>
      <c r="D345">
        <v>-1.617</v>
      </c>
      <c r="E345">
        <v>-5.06</v>
      </c>
      <c r="F345">
        <v>12.9</v>
      </c>
      <c r="G345">
        <v>12.4</v>
      </c>
      <c r="H345" s="1">
        <v>13112</v>
      </c>
      <c r="I345" s="1">
        <v>14366</v>
      </c>
      <c r="J345">
        <v>1.761</v>
      </c>
      <c r="L345">
        <v>1.619</v>
      </c>
      <c r="M345">
        <v>134.67</v>
      </c>
      <c r="N345">
        <v>68.71</v>
      </c>
      <c r="O345">
        <v>20.46</v>
      </c>
      <c r="P345">
        <v>60.99</v>
      </c>
      <c r="Q345">
        <v>332.87</v>
      </c>
      <c r="R345">
        <v>9.72</v>
      </c>
      <c r="S345">
        <v>7.03</v>
      </c>
      <c r="T345">
        <v>0.67</v>
      </c>
      <c r="U345">
        <v>0.81</v>
      </c>
      <c r="V345">
        <v>195.9</v>
      </c>
      <c r="W345">
        <v>87.56</v>
      </c>
      <c r="X345">
        <v>83.59</v>
      </c>
      <c r="Y345">
        <v>16</v>
      </c>
      <c r="Z345">
        <v>18.04</v>
      </c>
      <c r="AA345">
        <v>17.12</v>
      </c>
      <c r="AB345">
        <v>14.64</v>
      </c>
      <c r="AC345">
        <v>13.22</v>
      </c>
      <c r="AD345">
        <v>79.14</v>
      </c>
      <c r="AE345">
        <v>87.82</v>
      </c>
    </row>
    <row r="346" spans="1:31" ht="13.5">
      <c r="A346">
        <v>1997.1</v>
      </c>
      <c r="B346">
        <v>120.29</v>
      </c>
      <c r="C346">
        <v>121.06</v>
      </c>
      <c r="D346">
        <v>-1.604</v>
      </c>
      <c r="E346">
        <v>-5.21</v>
      </c>
      <c r="F346">
        <v>12.6</v>
      </c>
      <c r="G346">
        <v>12.4</v>
      </c>
      <c r="H346" s="1">
        <v>12112</v>
      </c>
      <c r="I346" s="1">
        <v>15711</v>
      </c>
      <c r="J346">
        <v>1.7246</v>
      </c>
      <c r="L346">
        <v>1.6735</v>
      </c>
      <c r="M346">
        <v>137.08</v>
      </c>
      <c r="N346">
        <v>69.55</v>
      </c>
      <c r="O346">
        <v>20.77</v>
      </c>
      <c r="P346">
        <v>61.69</v>
      </c>
      <c r="Q346">
        <v>337.22</v>
      </c>
      <c r="R346">
        <v>9.88</v>
      </c>
      <c r="S346">
        <v>7.08</v>
      </c>
      <c r="T346">
        <v>0.68</v>
      </c>
      <c r="U346">
        <v>0.83</v>
      </c>
      <c r="V346">
        <v>200.74</v>
      </c>
      <c r="W346">
        <v>85.18</v>
      </c>
      <c r="X346">
        <v>85.71</v>
      </c>
      <c r="Y346">
        <v>15.96</v>
      </c>
      <c r="Z346">
        <v>18.28</v>
      </c>
      <c r="AA346">
        <v>17.1</v>
      </c>
      <c r="AB346">
        <v>14.55</v>
      </c>
      <c r="AC346">
        <v>12.45</v>
      </c>
      <c r="AD346">
        <v>76.4</v>
      </c>
      <c r="AE346">
        <v>84.08</v>
      </c>
    </row>
    <row r="347" spans="1:31" ht="13.5">
      <c r="A347">
        <v>1997.11</v>
      </c>
      <c r="B347">
        <v>127.66</v>
      </c>
      <c r="C347">
        <v>125.27</v>
      </c>
      <c r="D347">
        <v>-1.83</v>
      </c>
      <c r="E347">
        <v>-5.74</v>
      </c>
      <c r="F347">
        <v>12.6</v>
      </c>
      <c r="G347">
        <v>13.2</v>
      </c>
      <c r="H347" s="1">
        <v>15039</v>
      </c>
      <c r="I347" s="1">
        <v>20646</v>
      </c>
      <c r="J347">
        <v>1.7638</v>
      </c>
      <c r="L347">
        <v>1.689</v>
      </c>
      <c r="M347">
        <v>143.02</v>
      </c>
      <c r="N347">
        <v>72.32</v>
      </c>
      <c r="O347">
        <v>21.6</v>
      </c>
      <c r="P347">
        <v>64.14</v>
      </c>
      <c r="Q347">
        <v>350.32</v>
      </c>
      <c r="R347">
        <v>10.27</v>
      </c>
      <c r="S347">
        <v>7.38</v>
      </c>
      <c r="T347">
        <v>0.71</v>
      </c>
      <c r="U347">
        <v>0.86</v>
      </c>
      <c r="V347">
        <v>215.43</v>
      </c>
      <c r="W347">
        <v>89.64</v>
      </c>
      <c r="X347">
        <v>89.43</v>
      </c>
      <c r="Y347">
        <v>16.51</v>
      </c>
      <c r="Z347">
        <v>18.99</v>
      </c>
      <c r="AA347">
        <v>17.73</v>
      </c>
      <c r="AB347">
        <v>15.38</v>
      </c>
      <c r="AC347">
        <v>10.75</v>
      </c>
      <c r="AD347">
        <v>80.07</v>
      </c>
      <c r="AE347">
        <v>86.86</v>
      </c>
    </row>
    <row r="348" spans="1:31" ht="13.5">
      <c r="A348">
        <v>1997.12</v>
      </c>
      <c r="B348">
        <v>129.92</v>
      </c>
      <c r="C348">
        <v>129.47</v>
      </c>
      <c r="D348">
        <v>-1.74</v>
      </c>
      <c r="E348">
        <v>-5.35</v>
      </c>
      <c r="F348">
        <v>13.6</v>
      </c>
      <c r="G348">
        <v>13.6</v>
      </c>
      <c r="H348" s="1">
        <v>11418</v>
      </c>
      <c r="I348" s="1">
        <v>19260</v>
      </c>
      <c r="J348">
        <v>1.7988</v>
      </c>
      <c r="L348">
        <v>1.6475</v>
      </c>
      <c r="M348">
        <v>143.49</v>
      </c>
      <c r="N348">
        <v>72.24</v>
      </c>
      <c r="O348">
        <v>21.57</v>
      </c>
      <c r="P348">
        <v>64.13</v>
      </c>
      <c r="Q348">
        <v>350.27</v>
      </c>
      <c r="R348">
        <v>10.28</v>
      </c>
      <c r="S348">
        <v>7.34</v>
      </c>
      <c r="T348">
        <v>0.71</v>
      </c>
      <c r="U348">
        <v>0.85</v>
      </c>
      <c r="V348">
        <v>214.09</v>
      </c>
      <c r="W348">
        <v>90.9</v>
      </c>
      <c r="X348">
        <v>88.89</v>
      </c>
      <c r="Y348">
        <v>16.38</v>
      </c>
      <c r="Z348">
        <v>18.97</v>
      </c>
      <c r="AA348">
        <v>17.62</v>
      </c>
      <c r="AB348">
        <v>15.72</v>
      </c>
      <c r="AC348">
        <v>8.09</v>
      </c>
      <c r="AD348">
        <v>77.35</v>
      </c>
      <c r="AE348">
        <v>84.6</v>
      </c>
    </row>
    <row r="349" spans="1:31" ht="13.5">
      <c r="A349">
        <v>1998.01</v>
      </c>
      <c r="B349">
        <v>127.34</v>
      </c>
      <c r="C349">
        <v>129.45</v>
      </c>
      <c r="D349">
        <v>-1.641</v>
      </c>
      <c r="E349">
        <v>-5.03</v>
      </c>
      <c r="F349">
        <v>13.7</v>
      </c>
      <c r="G349">
        <v>13.7</v>
      </c>
      <c r="H349" s="1">
        <v>14776</v>
      </c>
      <c r="I349" s="1">
        <v>16138</v>
      </c>
      <c r="J349">
        <v>1.8299</v>
      </c>
      <c r="L349">
        <v>1.633</v>
      </c>
      <c r="M349">
        <v>137.49</v>
      </c>
      <c r="N349">
        <v>69.35</v>
      </c>
      <c r="O349">
        <v>20.69</v>
      </c>
      <c r="P349">
        <v>61.53</v>
      </c>
      <c r="Q349">
        <v>335.98</v>
      </c>
      <c r="R349">
        <v>9.85</v>
      </c>
      <c r="S349">
        <v>7.03</v>
      </c>
      <c r="T349">
        <v>0.68</v>
      </c>
      <c r="U349">
        <v>0.82</v>
      </c>
      <c r="V349">
        <v>207.23</v>
      </c>
      <c r="W349">
        <v>87.34</v>
      </c>
      <c r="X349">
        <v>85.98</v>
      </c>
      <c r="Y349">
        <v>15.65</v>
      </c>
      <c r="Z349">
        <v>18.2</v>
      </c>
      <c r="AA349">
        <v>16.71</v>
      </c>
      <c r="AB349">
        <v>15.24</v>
      </c>
      <c r="AC349">
        <v>7.95</v>
      </c>
      <c r="AD349">
        <v>74.08</v>
      </c>
      <c r="AE349">
        <v>86.73</v>
      </c>
    </row>
    <row r="350" spans="1:31" ht="13.5">
      <c r="A350">
        <v>1998.02</v>
      </c>
      <c r="B350">
        <v>126.72</v>
      </c>
      <c r="C350">
        <v>126</v>
      </c>
      <c r="D350">
        <v>-1.628</v>
      </c>
      <c r="E350">
        <v>-5.01</v>
      </c>
      <c r="F350">
        <v>12.7</v>
      </c>
      <c r="G350">
        <v>12.8</v>
      </c>
      <c r="H350" s="1">
        <v>12707</v>
      </c>
      <c r="I350" s="1">
        <v>16771</v>
      </c>
      <c r="J350">
        <v>1.8155</v>
      </c>
      <c r="L350">
        <v>1.6438</v>
      </c>
      <c r="M350">
        <v>137.67</v>
      </c>
      <c r="N350">
        <v>70.09</v>
      </c>
      <c r="O350">
        <v>20.89</v>
      </c>
      <c r="P350">
        <v>62.19</v>
      </c>
      <c r="Q350">
        <v>339.7</v>
      </c>
      <c r="R350">
        <v>9.96</v>
      </c>
      <c r="S350">
        <v>7.11</v>
      </c>
      <c r="T350">
        <v>0.68</v>
      </c>
      <c r="U350">
        <v>0.83</v>
      </c>
      <c r="V350">
        <v>209.17</v>
      </c>
      <c r="W350">
        <v>89.4</v>
      </c>
      <c r="X350">
        <v>86.83</v>
      </c>
      <c r="Y350">
        <v>15.9</v>
      </c>
      <c r="Z350">
        <v>18.39</v>
      </c>
      <c r="AA350">
        <v>16.79</v>
      </c>
      <c r="AB350">
        <v>15.32</v>
      </c>
      <c r="AC350">
        <v>7.73</v>
      </c>
      <c r="AD350">
        <v>78.6</v>
      </c>
      <c r="AE350">
        <v>86.37</v>
      </c>
    </row>
    <row r="351" spans="1:31" ht="13.5">
      <c r="A351">
        <v>1998.03</v>
      </c>
      <c r="B351">
        <v>133.39</v>
      </c>
      <c r="C351">
        <v>128.69</v>
      </c>
      <c r="D351">
        <v>-1.668</v>
      </c>
      <c r="E351">
        <v>-4.98</v>
      </c>
      <c r="F351">
        <v>13.8</v>
      </c>
      <c r="G351">
        <v>13.6</v>
      </c>
      <c r="H351" s="1">
        <v>12932</v>
      </c>
      <c r="I351" s="1">
        <v>17220</v>
      </c>
      <c r="J351">
        <v>1.8477</v>
      </c>
      <c r="L351">
        <v>1.6725</v>
      </c>
      <c r="M351">
        <v>142.94</v>
      </c>
      <c r="N351">
        <v>71.47</v>
      </c>
      <c r="O351">
        <v>21.33</v>
      </c>
      <c r="P351">
        <v>63.4</v>
      </c>
      <c r="Q351">
        <v>346.5</v>
      </c>
      <c r="R351">
        <v>10.15</v>
      </c>
      <c r="S351">
        <v>7.25</v>
      </c>
      <c r="T351">
        <v>0.7</v>
      </c>
      <c r="U351">
        <v>0.84</v>
      </c>
      <c r="V351">
        <v>220.85</v>
      </c>
      <c r="W351">
        <v>93.04</v>
      </c>
      <c r="X351">
        <v>86.68</v>
      </c>
      <c r="Y351">
        <v>16.48</v>
      </c>
      <c r="Z351">
        <v>18.75</v>
      </c>
      <c r="AA351">
        <v>17.32</v>
      </c>
      <c r="AB351">
        <v>15.78</v>
      </c>
      <c r="AC351">
        <v>9.49</v>
      </c>
      <c r="AD351">
        <v>81.89</v>
      </c>
      <c r="AE351">
        <v>87.53</v>
      </c>
    </row>
    <row r="352" spans="1:31" ht="13.5">
      <c r="A352">
        <v>1998.04</v>
      </c>
      <c r="B352">
        <v>131.95</v>
      </c>
      <c r="C352">
        <v>131.67</v>
      </c>
      <c r="D352">
        <v>-1.729</v>
      </c>
      <c r="E352">
        <v>-5.12</v>
      </c>
      <c r="F352">
        <v>12.2</v>
      </c>
      <c r="G352">
        <v>12.9</v>
      </c>
      <c r="H352" s="1">
        <v>14997</v>
      </c>
      <c r="I352" s="1">
        <v>15564</v>
      </c>
      <c r="J352">
        <v>1.7958</v>
      </c>
      <c r="L352">
        <v>1.6719</v>
      </c>
      <c r="M352">
        <v>145.41</v>
      </c>
      <c r="N352">
        <v>73.67</v>
      </c>
      <c r="O352">
        <v>21.97</v>
      </c>
      <c r="P352">
        <v>65.43</v>
      </c>
      <c r="Q352">
        <v>357.09</v>
      </c>
      <c r="R352">
        <v>10.47</v>
      </c>
      <c r="S352">
        <v>7.46</v>
      </c>
      <c r="T352">
        <v>0.72</v>
      </c>
      <c r="U352">
        <v>0.87</v>
      </c>
      <c r="V352">
        <v>221.19</v>
      </c>
      <c r="W352">
        <v>92.46</v>
      </c>
      <c r="X352">
        <v>88.14</v>
      </c>
      <c r="Y352">
        <v>17.06</v>
      </c>
      <c r="Z352">
        <v>19.32</v>
      </c>
      <c r="AA352">
        <v>17.72</v>
      </c>
      <c r="AB352">
        <v>15.99</v>
      </c>
      <c r="AC352">
        <v>9.98</v>
      </c>
      <c r="AD352">
        <v>83.58</v>
      </c>
      <c r="AE352">
        <v>85.92</v>
      </c>
    </row>
    <row r="353" spans="1:31" ht="13.5">
      <c r="A353">
        <v>1998.05</v>
      </c>
      <c r="B353">
        <v>138.72</v>
      </c>
      <c r="C353">
        <v>135</v>
      </c>
      <c r="D353">
        <v>-1.826</v>
      </c>
      <c r="E353">
        <v>-5.15</v>
      </c>
      <c r="F353">
        <v>12.7</v>
      </c>
      <c r="G353">
        <v>13.2</v>
      </c>
      <c r="H353" s="1">
        <v>12217</v>
      </c>
      <c r="I353" s="1">
        <v>15976</v>
      </c>
      <c r="J353">
        <v>1.786</v>
      </c>
      <c r="L353">
        <v>1.63</v>
      </c>
      <c r="M353">
        <v>152.98</v>
      </c>
      <c r="N353">
        <v>77.86</v>
      </c>
      <c r="O353">
        <v>23.21</v>
      </c>
      <c r="P353">
        <v>69.07</v>
      </c>
      <c r="Q353">
        <v>377.44</v>
      </c>
      <c r="R353">
        <v>11.06</v>
      </c>
      <c r="S353">
        <v>7.9</v>
      </c>
      <c r="T353">
        <v>0.76</v>
      </c>
      <c r="U353">
        <v>0.92</v>
      </c>
      <c r="V353">
        <v>226.65</v>
      </c>
      <c r="W353">
        <v>95.45</v>
      </c>
      <c r="X353">
        <v>93.76</v>
      </c>
      <c r="Y353">
        <v>17.71</v>
      </c>
      <c r="Z353">
        <v>20.44</v>
      </c>
      <c r="AA353">
        <v>18.43</v>
      </c>
      <c r="AB353">
        <v>16.76</v>
      </c>
      <c r="AC353">
        <v>9.85</v>
      </c>
      <c r="AD353">
        <v>83.11</v>
      </c>
      <c r="AE353">
        <v>86.68</v>
      </c>
    </row>
    <row r="354" spans="1:31" ht="13.5">
      <c r="A354">
        <v>1998.06</v>
      </c>
      <c r="B354">
        <v>139.95</v>
      </c>
      <c r="C354">
        <v>140.57</v>
      </c>
      <c r="D354">
        <v>-1.849</v>
      </c>
      <c r="E354">
        <v>-5.15</v>
      </c>
      <c r="F354">
        <v>17.3</v>
      </c>
      <c r="G354">
        <v>16.4</v>
      </c>
      <c r="H354" s="1">
        <v>17497</v>
      </c>
      <c r="I354" s="1">
        <v>20248</v>
      </c>
      <c r="J354">
        <v>1.8075</v>
      </c>
      <c r="L354">
        <v>1.6677</v>
      </c>
      <c r="M354">
        <v>152.24</v>
      </c>
      <c r="N354">
        <v>77.93</v>
      </c>
      <c r="O354">
        <v>23.23</v>
      </c>
      <c r="P354">
        <v>69.12</v>
      </c>
      <c r="Q354">
        <v>377.72</v>
      </c>
      <c r="R354">
        <v>11.07</v>
      </c>
      <c r="S354">
        <v>7.9</v>
      </c>
      <c r="T354">
        <v>0.76</v>
      </c>
      <c r="U354">
        <v>0.92</v>
      </c>
      <c r="V354">
        <v>234.9</v>
      </c>
      <c r="W354">
        <v>96.06</v>
      </c>
      <c r="X354">
        <v>92.65</v>
      </c>
      <c r="Y354">
        <v>17.62</v>
      </c>
      <c r="Z354">
        <v>20.46</v>
      </c>
      <c r="AA354">
        <v>18.38</v>
      </c>
      <c r="AB354">
        <v>17.12</v>
      </c>
      <c r="AC354">
        <v>10.27</v>
      </c>
      <c r="AD354">
        <v>83.42</v>
      </c>
      <c r="AE354">
        <v>87.46</v>
      </c>
    </row>
    <row r="355" spans="1:31" ht="13.5">
      <c r="A355">
        <v>1998.07</v>
      </c>
      <c r="B355">
        <v>143.79</v>
      </c>
      <c r="C355">
        <v>140.73</v>
      </c>
      <c r="D355">
        <v>-1.896</v>
      </c>
      <c r="E355">
        <v>-5.15</v>
      </c>
      <c r="F355">
        <v>15.3</v>
      </c>
      <c r="G355">
        <v>16</v>
      </c>
      <c r="H355" s="1">
        <v>13476</v>
      </c>
      <c r="I355" s="1">
        <v>17672</v>
      </c>
      <c r="J355">
        <v>1.7765</v>
      </c>
      <c r="L355">
        <v>1.6335</v>
      </c>
      <c r="M355">
        <v>159.72</v>
      </c>
      <c r="N355">
        <v>80.89</v>
      </c>
      <c r="O355">
        <v>24.13</v>
      </c>
      <c r="P355">
        <v>71.75</v>
      </c>
      <c r="Q355">
        <v>391.45</v>
      </c>
      <c r="R355">
        <v>11.47</v>
      </c>
      <c r="S355">
        <v>8.2</v>
      </c>
      <c r="T355">
        <v>0.79</v>
      </c>
      <c r="U355">
        <v>0.95</v>
      </c>
      <c r="V355">
        <v>234.73</v>
      </c>
      <c r="W355">
        <v>95.01</v>
      </c>
      <c r="X355">
        <v>96.51</v>
      </c>
      <c r="Y355">
        <v>18.1</v>
      </c>
      <c r="Z355">
        <v>21.22</v>
      </c>
      <c r="AA355">
        <v>19.06</v>
      </c>
      <c r="AB355">
        <v>17.17</v>
      </c>
      <c r="AC355">
        <v>11.62</v>
      </c>
      <c r="AD355">
        <v>83.28</v>
      </c>
      <c r="AE355">
        <v>87.1</v>
      </c>
    </row>
    <row r="356" spans="1:31" ht="13.5">
      <c r="A356">
        <v>1998.08</v>
      </c>
      <c r="B356">
        <v>141.52</v>
      </c>
      <c r="C356">
        <v>144.67</v>
      </c>
      <c r="D356">
        <v>-1.84</v>
      </c>
      <c r="E356">
        <v>-5.13</v>
      </c>
      <c r="F356">
        <v>16.9</v>
      </c>
      <c r="G356">
        <v>16.2</v>
      </c>
      <c r="H356" s="1">
        <v>15070</v>
      </c>
      <c r="I356" s="1">
        <v>16596</v>
      </c>
      <c r="J356">
        <v>1.7483</v>
      </c>
      <c r="L356">
        <v>1.6805</v>
      </c>
      <c r="M356">
        <v>158.25</v>
      </c>
      <c r="N356">
        <v>80.92</v>
      </c>
      <c r="O356">
        <v>24.11</v>
      </c>
      <c r="P356">
        <v>71.68</v>
      </c>
      <c r="Q356">
        <v>388.84</v>
      </c>
      <c r="R356">
        <v>11.43</v>
      </c>
      <c r="S356">
        <v>8.16</v>
      </c>
      <c r="T356">
        <v>0.79</v>
      </c>
      <c r="U356">
        <v>0.95</v>
      </c>
      <c r="V356">
        <v>237.72</v>
      </c>
      <c r="W356">
        <v>90.1</v>
      </c>
      <c r="X356">
        <v>98.65</v>
      </c>
      <c r="Y356">
        <v>17.64</v>
      </c>
      <c r="Z356">
        <v>21.16</v>
      </c>
      <c r="AA356">
        <v>18.23</v>
      </c>
      <c r="AB356">
        <v>17.03</v>
      </c>
      <c r="AC356">
        <v>10.62</v>
      </c>
      <c r="AD356">
        <v>79.74</v>
      </c>
      <c r="AE356">
        <v>80.47</v>
      </c>
    </row>
    <row r="357" spans="1:31" ht="13.5">
      <c r="A357">
        <v>1998.09</v>
      </c>
      <c r="B357">
        <v>135.72</v>
      </c>
      <c r="C357">
        <v>134.59</v>
      </c>
      <c r="D357">
        <v>-1.805</v>
      </c>
      <c r="E357">
        <v>-5.1</v>
      </c>
      <c r="F357">
        <v>19.1</v>
      </c>
      <c r="G357">
        <v>17.4</v>
      </c>
      <c r="H357" s="1">
        <v>16471</v>
      </c>
      <c r="I357" s="1">
        <v>21911</v>
      </c>
      <c r="J357">
        <v>1.6682</v>
      </c>
      <c r="L357">
        <v>1.699</v>
      </c>
      <c r="M357">
        <v>158.66</v>
      </c>
      <c r="N357">
        <v>81.08</v>
      </c>
      <c r="O357">
        <v>24.18</v>
      </c>
      <c r="P357">
        <v>71.88</v>
      </c>
      <c r="Q357">
        <v>392.6</v>
      </c>
      <c r="R357">
        <v>11.5</v>
      </c>
      <c r="S357">
        <v>8.2</v>
      </c>
      <c r="T357">
        <v>0.79</v>
      </c>
      <c r="U357">
        <v>0.95</v>
      </c>
      <c r="V357">
        <v>229.78</v>
      </c>
      <c r="W357">
        <v>88.38</v>
      </c>
      <c r="X357">
        <v>98.06</v>
      </c>
      <c r="Y357">
        <v>17.22</v>
      </c>
      <c r="Z357">
        <v>21.32</v>
      </c>
      <c r="AA357">
        <v>18.31</v>
      </c>
      <c r="AB357">
        <v>16.36</v>
      </c>
      <c r="AC357">
        <v>9.81</v>
      </c>
      <c r="AD357">
        <v>80.22</v>
      </c>
      <c r="AE357">
        <v>80.24</v>
      </c>
    </row>
    <row r="358" spans="1:31" ht="13.5">
      <c r="A358">
        <v>1998.1</v>
      </c>
      <c r="B358">
        <v>116.09</v>
      </c>
      <c r="C358">
        <v>121.3</v>
      </c>
      <c r="D358">
        <v>-1.546</v>
      </c>
      <c r="E358">
        <v>-5.22</v>
      </c>
      <c r="F358">
        <v>20.9</v>
      </c>
      <c r="G358">
        <v>19.1</v>
      </c>
      <c r="H358" s="1">
        <v>14543</v>
      </c>
      <c r="I358" s="1">
        <v>25444</v>
      </c>
      <c r="J358">
        <v>1.6531</v>
      </c>
      <c r="L358">
        <v>1.6755</v>
      </c>
      <c r="M358">
        <v>137.64</v>
      </c>
      <c r="N358">
        <v>70.41</v>
      </c>
      <c r="O358">
        <v>20.99</v>
      </c>
      <c r="P358">
        <v>62.41</v>
      </c>
      <c r="Q358">
        <v>340.35</v>
      </c>
      <c r="R358">
        <v>10</v>
      </c>
      <c r="S358">
        <v>7.11</v>
      </c>
      <c r="T358">
        <v>0.68</v>
      </c>
      <c r="U358">
        <v>0.83</v>
      </c>
      <c r="V358">
        <v>195.03</v>
      </c>
      <c r="W358">
        <v>75.41</v>
      </c>
      <c r="X358">
        <v>86.13</v>
      </c>
      <c r="Y358">
        <v>14.98</v>
      </c>
      <c r="Z358">
        <v>18.52</v>
      </c>
      <c r="AA358">
        <v>15.94</v>
      </c>
      <c r="AB358">
        <v>14</v>
      </c>
      <c r="AC358">
        <v>8.89</v>
      </c>
      <c r="AD358">
        <v>71.74</v>
      </c>
      <c r="AE358">
        <v>72.6</v>
      </c>
    </row>
    <row r="359" spans="1:31" ht="13.5">
      <c r="A359">
        <v>1998.11</v>
      </c>
      <c r="B359">
        <v>123.83</v>
      </c>
      <c r="C359">
        <v>120.58</v>
      </c>
      <c r="D359">
        <v>-1.588</v>
      </c>
      <c r="E359">
        <v>-5.13</v>
      </c>
      <c r="F359">
        <v>16.1</v>
      </c>
      <c r="G359">
        <v>17.6</v>
      </c>
      <c r="H359" s="1">
        <v>11903</v>
      </c>
      <c r="I359" s="1">
        <v>22008</v>
      </c>
      <c r="J359">
        <v>1.6931</v>
      </c>
      <c r="L359">
        <v>1.6482</v>
      </c>
      <c r="M359">
        <v>141.68</v>
      </c>
      <c r="N359">
        <v>73.03</v>
      </c>
      <c r="O359">
        <v>21.77</v>
      </c>
      <c r="P359">
        <v>64.78</v>
      </c>
      <c r="Q359">
        <v>353.69</v>
      </c>
      <c r="R359">
        <v>10.37</v>
      </c>
      <c r="S359">
        <v>7.38</v>
      </c>
      <c r="T359">
        <v>0.71</v>
      </c>
      <c r="U359">
        <v>0.86</v>
      </c>
      <c r="V359">
        <v>203.79</v>
      </c>
      <c r="W359">
        <v>80.56</v>
      </c>
      <c r="X359">
        <v>88.7</v>
      </c>
      <c r="Y359">
        <v>15.18</v>
      </c>
      <c r="Z359">
        <v>19.21</v>
      </c>
      <c r="AA359">
        <v>16.48</v>
      </c>
      <c r="AB359">
        <v>14.82</v>
      </c>
      <c r="AC359">
        <v>9.89</v>
      </c>
      <c r="AD359">
        <v>75.15</v>
      </c>
      <c r="AE359">
        <v>77.72</v>
      </c>
    </row>
    <row r="360" spans="1:31" ht="13.5">
      <c r="A360">
        <v>1998.12</v>
      </c>
      <c r="B360">
        <v>115.2</v>
      </c>
      <c r="C360">
        <v>117.54</v>
      </c>
      <c r="D360">
        <v>-1.405</v>
      </c>
      <c r="E360">
        <v>-4.87</v>
      </c>
      <c r="F360">
        <v>19.5</v>
      </c>
      <c r="G360">
        <v>19.2</v>
      </c>
      <c r="H360" s="1">
        <v>9440</v>
      </c>
      <c r="I360" s="1">
        <v>15823</v>
      </c>
      <c r="J360">
        <v>1.6646</v>
      </c>
      <c r="L360">
        <v>1.6542</v>
      </c>
      <c r="M360">
        <v>132.8</v>
      </c>
      <c r="N360">
        <v>69.45</v>
      </c>
      <c r="O360">
        <v>20.68</v>
      </c>
      <c r="P360">
        <v>61.5</v>
      </c>
      <c r="Q360">
        <v>335.85</v>
      </c>
      <c r="R360">
        <v>9.86</v>
      </c>
      <c r="S360">
        <v>7</v>
      </c>
      <c r="T360">
        <v>0.68</v>
      </c>
      <c r="U360">
        <v>0.81</v>
      </c>
      <c r="V360">
        <v>191.22</v>
      </c>
      <c r="W360">
        <v>75.53</v>
      </c>
      <c r="X360">
        <v>84.13</v>
      </c>
      <c r="Y360">
        <v>14.24</v>
      </c>
      <c r="Z360">
        <v>18.09</v>
      </c>
      <c r="AA360">
        <v>15.15</v>
      </c>
      <c r="AB360">
        <v>13.94</v>
      </c>
      <c r="AC360">
        <v>9.57</v>
      </c>
      <c r="AD360">
        <v>70.1</v>
      </c>
      <c r="AE360">
        <v>70.81</v>
      </c>
    </row>
    <row r="361" spans="1:31" ht="13.5">
      <c r="A361">
        <v>1999.01</v>
      </c>
      <c r="B361">
        <v>115.98</v>
      </c>
      <c r="C361">
        <v>113.18</v>
      </c>
      <c r="D361">
        <v>-1.351</v>
      </c>
      <c r="E361">
        <v>-4.5</v>
      </c>
      <c r="F361">
        <v>16.1</v>
      </c>
      <c r="G361">
        <v>17.2</v>
      </c>
      <c r="H361" s="1">
        <v>12817</v>
      </c>
      <c r="I361" s="1">
        <v>16189</v>
      </c>
      <c r="K361">
        <v>1.1367</v>
      </c>
      <c r="L361">
        <v>1.6458</v>
      </c>
      <c r="M361">
        <v>132.08</v>
      </c>
      <c r="V361">
        <v>191.24</v>
      </c>
      <c r="W361">
        <v>76.93</v>
      </c>
      <c r="X361">
        <v>82.1</v>
      </c>
      <c r="Y361">
        <v>14.89</v>
      </c>
      <c r="Z361">
        <v>17.75</v>
      </c>
      <c r="AA361">
        <v>15.44</v>
      </c>
      <c r="AB361">
        <v>14.05</v>
      </c>
      <c r="AC361">
        <v>9.9</v>
      </c>
      <c r="AD361">
        <v>68.72</v>
      </c>
      <c r="AE361">
        <v>73.27</v>
      </c>
    </row>
    <row r="362" spans="1:31" ht="13.5">
      <c r="A362">
        <v>1999.02</v>
      </c>
      <c r="B362">
        <v>120.32</v>
      </c>
      <c r="C362">
        <v>116.66</v>
      </c>
      <c r="D362">
        <v>-1.465</v>
      </c>
      <c r="E362">
        <v>-4.75</v>
      </c>
      <c r="F362">
        <v>17.8</v>
      </c>
      <c r="G362">
        <v>18.1</v>
      </c>
      <c r="H362" s="1">
        <v>14612</v>
      </c>
      <c r="I362" s="1">
        <v>15140</v>
      </c>
      <c r="K362">
        <v>1.1025</v>
      </c>
      <c r="L362">
        <v>1.6017</v>
      </c>
      <c r="M362">
        <v>131.64</v>
      </c>
      <c r="V362">
        <v>191.24</v>
      </c>
      <c r="W362">
        <v>79.15</v>
      </c>
      <c r="X362">
        <v>82.52</v>
      </c>
      <c r="Y362">
        <v>14.63</v>
      </c>
      <c r="Z362">
        <v>17.71</v>
      </c>
      <c r="AA362">
        <v>15.13</v>
      </c>
      <c r="AB362">
        <v>14.65</v>
      </c>
      <c r="AC362">
        <v>9.81</v>
      </c>
      <c r="AD362">
        <v>69.3</v>
      </c>
      <c r="AE362">
        <v>73.88</v>
      </c>
    </row>
    <row r="363" spans="1:31" ht="13.5">
      <c r="A363">
        <v>1999.03</v>
      </c>
      <c r="B363">
        <v>119.99</v>
      </c>
      <c r="C363">
        <v>119.78</v>
      </c>
      <c r="D363">
        <v>-1.438</v>
      </c>
      <c r="E363">
        <v>-4.73</v>
      </c>
      <c r="F363">
        <v>17.1</v>
      </c>
      <c r="G363">
        <v>17.2</v>
      </c>
      <c r="H363" s="1">
        <v>13449</v>
      </c>
      <c r="I363" s="1">
        <v>17159</v>
      </c>
      <c r="K363">
        <v>1.078</v>
      </c>
      <c r="L363">
        <v>1.6112</v>
      </c>
      <c r="M363">
        <v>129.79</v>
      </c>
      <c r="V363">
        <v>193.99</v>
      </c>
      <c r="W363">
        <v>79.89</v>
      </c>
      <c r="X363">
        <v>81.23</v>
      </c>
      <c r="Y363">
        <v>14.59</v>
      </c>
      <c r="Z363">
        <v>17.46</v>
      </c>
      <c r="AA363">
        <v>15.53</v>
      </c>
      <c r="AB363">
        <v>14.55</v>
      </c>
      <c r="AC363">
        <v>9.84</v>
      </c>
      <c r="AD363">
        <v>69.74</v>
      </c>
      <c r="AE363">
        <v>76.38</v>
      </c>
    </row>
    <row r="364" spans="1:31" ht="13.5">
      <c r="A364">
        <v>1999.04</v>
      </c>
      <c r="B364">
        <v>119.59</v>
      </c>
      <c r="C364">
        <v>119.81</v>
      </c>
      <c r="D364">
        <v>-1.486</v>
      </c>
      <c r="E364">
        <v>-4.77</v>
      </c>
      <c r="F364">
        <v>11.9</v>
      </c>
      <c r="G364">
        <v>12.6</v>
      </c>
      <c r="H364" s="1">
        <v>10672</v>
      </c>
      <c r="I364" s="1">
        <v>14864</v>
      </c>
      <c r="K364">
        <v>1.0575</v>
      </c>
      <c r="L364">
        <v>1.6095</v>
      </c>
      <c r="M364">
        <v>126.19</v>
      </c>
      <c r="V364">
        <v>192.06</v>
      </c>
      <c r="W364">
        <v>81.89</v>
      </c>
      <c r="X364">
        <v>78.3</v>
      </c>
      <c r="Y364">
        <v>14.17</v>
      </c>
      <c r="Z364">
        <v>16.98</v>
      </c>
      <c r="AA364">
        <v>15.29</v>
      </c>
      <c r="AB364">
        <v>14.38</v>
      </c>
      <c r="AC364">
        <v>10.17</v>
      </c>
      <c r="AD364">
        <v>70.39</v>
      </c>
      <c r="AE364">
        <v>78.94</v>
      </c>
    </row>
    <row r="365" spans="1:31" ht="13.5">
      <c r="A365">
        <v>1999.05</v>
      </c>
      <c r="B365">
        <v>121.37</v>
      </c>
      <c r="C365">
        <v>122.11</v>
      </c>
      <c r="D365">
        <v>-1.53</v>
      </c>
      <c r="E365">
        <v>-4.92</v>
      </c>
      <c r="F365">
        <v>11.7</v>
      </c>
      <c r="G365">
        <v>12.2</v>
      </c>
      <c r="H365" s="1">
        <v>11634</v>
      </c>
      <c r="I365" s="1">
        <v>17718</v>
      </c>
      <c r="K365">
        <v>1.043</v>
      </c>
      <c r="L365">
        <v>1.6015</v>
      </c>
      <c r="M365">
        <v>126.63</v>
      </c>
      <c r="V365">
        <v>194.45</v>
      </c>
      <c r="W365">
        <v>82.53</v>
      </c>
      <c r="X365">
        <v>79.47</v>
      </c>
      <c r="Y365">
        <v>14.12</v>
      </c>
      <c r="Z365">
        <v>17.04</v>
      </c>
      <c r="AA365">
        <v>15.37</v>
      </c>
      <c r="AB365">
        <v>14.6</v>
      </c>
      <c r="AC365">
        <v>10.26</v>
      </c>
      <c r="AD365">
        <v>70.45</v>
      </c>
      <c r="AE365">
        <v>79.21</v>
      </c>
    </row>
    <row r="366" spans="1:31" ht="13.5">
      <c r="A366">
        <v>1999.06</v>
      </c>
      <c r="B366">
        <v>120.87</v>
      </c>
      <c r="C366">
        <v>120.9</v>
      </c>
      <c r="D366">
        <v>-1.641</v>
      </c>
      <c r="E366">
        <v>-5.26</v>
      </c>
      <c r="F366">
        <v>11</v>
      </c>
      <c r="G366">
        <v>11.3</v>
      </c>
      <c r="H366" s="1">
        <v>11598</v>
      </c>
      <c r="I366" s="1">
        <v>15400</v>
      </c>
      <c r="K366">
        <v>1.0355</v>
      </c>
      <c r="L366">
        <v>1.5775</v>
      </c>
      <c r="M366">
        <v>125.4</v>
      </c>
      <c r="V366">
        <v>191.04</v>
      </c>
      <c r="W366">
        <v>82.79</v>
      </c>
      <c r="X366">
        <v>78.16</v>
      </c>
      <c r="Y366">
        <v>14.34</v>
      </c>
      <c r="Z366">
        <v>16.78</v>
      </c>
      <c r="AA366">
        <v>15.39</v>
      </c>
      <c r="AB366">
        <v>14.66</v>
      </c>
      <c r="AC366">
        <v>10.47</v>
      </c>
      <c r="AD366">
        <v>71.15</v>
      </c>
      <c r="AE366">
        <v>80.8</v>
      </c>
    </row>
    <row r="367" spans="1:31" ht="13.5">
      <c r="A367">
        <v>1999.07</v>
      </c>
      <c r="B367">
        <v>115.27</v>
      </c>
      <c r="C367">
        <v>119.86</v>
      </c>
      <c r="D367">
        <v>-1.544</v>
      </c>
      <c r="E367">
        <v>-5.18</v>
      </c>
      <c r="F367">
        <v>13.5</v>
      </c>
      <c r="G367">
        <v>12.9</v>
      </c>
      <c r="H367" s="1">
        <v>9703</v>
      </c>
      <c r="I367" s="1">
        <v>14089</v>
      </c>
      <c r="K367">
        <v>1.0708</v>
      </c>
      <c r="L367">
        <v>1.6217</v>
      </c>
      <c r="M367">
        <v>123.35</v>
      </c>
      <c r="V367">
        <v>186.82</v>
      </c>
      <c r="W367">
        <v>76.49</v>
      </c>
      <c r="X367">
        <v>77.28</v>
      </c>
      <c r="Y367">
        <v>14.04</v>
      </c>
      <c r="Z367">
        <v>16.57</v>
      </c>
      <c r="AA367">
        <v>14.82</v>
      </c>
      <c r="AB367">
        <v>13.95</v>
      </c>
      <c r="AC367">
        <v>9.59</v>
      </c>
      <c r="AD367">
        <v>68.47</v>
      </c>
      <c r="AE367">
        <v>74.98</v>
      </c>
    </row>
    <row r="368" spans="1:31" ht="13.5">
      <c r="A368">
        <v>1999.08</v>
      </c>
      <c r="B368">
        <v>110.19</v>
      </c>
      <c r="C368">
        <v>113.4</v>
      </c>
      <c r="D368">
        <v>-1.503</v>
      </c>
      <c r="E368">
        <v>-5.36</v>
      </c>
      <c r="F368">
        <v>13.5</v>
      </c>
      <c r="G368">
        <v>12.8</v>
      </c>
      <c r="H368" s="1">
        <v>9845</v>
      </c>
      <c r="I368" s="1">
        <v>14854</v>
      </c>
      <c r="K368">
        <v>1.0564</v>
      </c>
      <c r="L368">
        <v>1.605</v>
      </c>
      <c r="M368">
        <v>117.06</v>
      </c>
      <c r="V368">
        <v>177.87</v>
      </c>
      <c r="W368">
        <v>74.28</v>
      </c>
      <c r="X368">
        <v>73.18</v>
      </c>
      <c r="Y368">
        <v>13.44</v>
      </c>
      <c r="Z368">
        <v>15.77</v>
      </c>
      <c r="AA368">
        <v>14.12</v>
      </c>
      <c r="AB368">
        <v>13.42</v>
      </c>
      <c r="AC368">
        <v>9.34</v>
      </c>
      <c r="AD368">
        <v>65.83</v>
      </c>
      <c r="AE368">
        <v>70.91</v>
      </c>
    </row>
    <row r="369" spans="1:31" ht="13.5">
      <c r="A369">
        <v>1999.09</v>
      </c>
      <c r="B369">
        <v>105.66</v>
      </c>
      <c r="C369">
        <v>107.57</v>
      </c>
      <c r="D369">
        <v>-1.576</v>
      </c>
      <c r="E369">
        <v>-5.8</v>
      </c>
      <c r="F369">
        <v>16.4</v>
      </c>
      <c r="G369">
        <v>14.5</v>
      </c>
      <c r="H369" s="1">
        <v>12459</v>
      </c>
      <c r="I369" s="1">
        <v>13837</v>
      </c>
      <c r="K369">
        <v>1.069</v>
      </c>
      <c r="L369">
        <v>1.6474</v>
      </c>
      <c r="M369">
        <v>114.22</v>
      </c>
      <c r="V369">
        <v>176.02</v>
      </c>
      <c r="W369">
        <v>72.79</v>
      </c>
      <c r="X369">
        <v>71.47</v>
      </c>
      <c r="Y369">
        <v>13.12</v>
      </c>
      <c r="Z369">
        <v>15.32</v>
      </c>
      <c r="AA369">
        <v>13.92</v>
      </c>
      <c r="AB369">
        <v>12.84</v>
      </c>
      <c r="AC369">
        <v>8.81</v>
      </c>
      <c r="AD369">
        <v>62.85</v>
      </c>
      <c r="AE369">
        <v>69.69</v>
      </c>
    </row>
    <row r="370" spans="1:31" ht="13.5">
      <c r="A370">
        <v>1999.1</v>
      </c>
      <c r="B370">
        <v>104.89</v>
      </c>
      <c r="C370">
        <v>105.97</v>
      </c>
      <c r="D370">
        <v>-1.566</v>
      </c>
      <c r="E370">
        <v>-5.83</v>
      </c>
      <c r="F370">
        <v>13.1</v>
      </c>
      <c r="G370">
        <v>14</v>
      </c>
      <c r="H370" s="1">
        <v>10714</v>
      </c>
      <c r="I370" s="1">
        <v>15764</v>
      </c>
      <c r="K370">
        <v>1.0547</v>
      </c>
      <c r="L370">
        <v>1.6435</v>
      </c>
      <c r="M370">
        <v>110.59</v>
      </c>
      <c r="V370">
        <v>172.32</v>
      </c>
      <c r="W370">
        <v>71.28</v>
      </c>
      <c r="X370">
        <v>68.95</v>
      </c>
      <c r="Y370">
        <v>12.79</v>
      </c>
      <c r="Z370">
        <v>14.88</v>
      </c>
      <c r="AA370">
        <v>13.41</v>
      </c>
      <c r="AB370">
        <v>12.69</v>
      </c>
      <c r="AC370">
        <v>8.76</v>
      </c>
      <c r="AD370">
        <v>63.03</v>
      </c>
      <c r="AE370">
        <v>66.96</v>
      </c>
    </row>
    <row r="371" spans="1:31" ht="13.5">
      <c r="A371">
        <v>1999.11</v>
      </c>
      <c r="B371">
        <v>102.42</v>
      </c>
      <c r="C371">
        <v>104.96</v>
      </c>
      <c r="D371">
        <v>-1.482</v>
      </c>
      <c r="E371">
        <v>-5.78</v>
      </c>
      <c r="F371">
        <v>15.7</v>
      </c>
      <c r="G371">
        <v>15.6</v>
      </c>
      <c r="H371" s="1">
        <v>10200</v>
      </c>
      <c r="I371" s="1">
        <v>13674</v>
      </c>
      <c r="K371">
        <v>1.0077</v>
      </c>
      <c r="L371">
        <v>1.5935</v>
      </c>
      <c r="M371">
        <v>103.29</v>
      </c>
      <c r="V371">
        <v>163.33</v>
      </c>
      <c r="W371">
        <v>69.63</v>
      </c>
      <c r="X371">
        <v>64.49</v>
      </c>
      <c r="Y371">
        <v>12.04</v>
      </c>
      <c r="Z371">
        <v>13.88</v>
      </c>
      <c r="AA371">
        <v>12.72</v>
      </c>
      <c r="AB371">
        <v>12.47</v>
      </c>
      <c r="AC371">
        <v>8.83</v>
      </c>
      <c r="AD371">
        <v>60.98</v>
      </c>
      <c r="AE371">
        <v>65.3</v>
      </c>
    </row>
    <row r="372" spans="1:31" ht="13.5">
      <c r="A372">
        <v>1999.12</v>
      </c>
      <c r="B372">
        <v>102.08</v>
      </c>
      <c r="C372">
        <v>102.68</v>
      </c>
      <c r="D372">
        <v>-1.476</v>
      </c>
      <c r="E372">
        <v>-5.71</v>
      </c>
      <c r="F372">
        <v>14</v>
      </c>
      <c r="G372">
        <v>14.3</v>
      </c>
      <c r="H372" s="1">
        <v>6118</v>
      </c>
      <c r="I372" s="1">
        <v>11405</v>
      </c>
      <c r="K372">
        <v>1.007</v>
      </c>
      <c r="L372">
        <v>1.615</v>
      </c>
      <c r="M372">
        <v>102.92</v>
      </c>
      <c r="V372">
        <v>165.05</v>
      </c>
      <c r="W372">
        <v>70.78</v>
      </c>
      <c r="X372">
        <v>64.16</v>
      </c>
      <c r="Y372">
        <v>12.02</v>
      </c>
      <c r="Z372">
        <v>13.82</v>
      </c>
      <c r="AA372">
        <v>12.76</v>
      </c>
      <c r="AB372">
        <v>12.36</v>
      </c>
      <c r="AC372">
        <v>8.98</v>
      </c>
      <c r="AD372">
        <v>61.31</v>
      </c>
      <c r="AE372">
        <v>67.04</v>
      </c>
    </row>
    <row r="373" spans="1:31" ht="13.5">
      <c r="A373">
        <v>2000.01</v>
      </c>
      <c r="B373">
        <v>106.9</v>
      </c>
      <c r="C373">
        <v>105.16</v>
      </c>
      <c r="D373">
        <v>-1.572</v>
      </c>
      <c r="E373">
        <v>-5.87</v>
      </c>
      <c r="F373">
        <v>10.7</v>
      </c>
      <c r="G373">
        <v>12</v>
      </c>
      <c r="H373" s="1">
        <v>10060</v>
      </c>
      <c r="I373" s="1">
        <v>12548</v>
      </c>
      <c r="K373">
        <v>0.9757</v>
      </c>
      <c r="L373">
        <v>1.6182</v>
      </c>
      <c r="M373">
        <v>104.25</v>
      </c>
      <c r="V373">
        <v>172.9</v>
      </c>
      <c r="W373">
        <v>73.6</v>
      </c>
      <c r="X373">
        <v>64.78</v>
      </c>
      <c r="Y373">
        <v>12.12</v>
      </c>
      <c r="Z373">
        <v>14</v>
      </c>
      <c r="AA373">
        <v>12.87</v>
      </c>
      <c r="AB373">
        <v>12.7</v>
      </c>
      <c r="AC373">
        <v>9.5</v>
      </c>
      <c r="AD373">
        <v>62.82</v>
      </c>
      <c r="AE373">
        <v>68.19</v>
      </c>
    </row>
    <row r="374" spans="1:31" ht="13.5">
      <c r="A374">
        <v>2000.02</v>
      </c>
      <c r="B374">
        <v>110.27</v>
      </c>
      <c r="C374">
        <v>109.34</v>
      </c>
      <c r="D374">
        <v>-1.646</v>
      </c>
      <c r="E374">
        <v>-5.84</v>
      </c>
      <c r="F374">
        <v>12.5</v>
      </c>
      <c r="G374">
        <v>13.1</v>
      </c>
      <c r="H374" s="1">
        <v>12764</v>
      </c>
      <c r="I374" s="1">
        <v>14227</v>
      </c>
      <c r="K374">
        <v>0.9643</v>
      </c>
      <c r="L374">
        <v>1.578</v>
      </c>
      <c r="M374">
        <v>106.25</v>
      </c>
      <c r="V374">
        <v>173.86</v>
      </c>
      <c r="W374">
        <v>75.96</v>
      </c>
      <c r="X374">
        <v>66.11</v>
      </c>
      <c r="Y374">
        <v>12.59</v>
      </c>
      <c r="Z374">
        <v>14.26</v>
      </c>
      <c r="AA374">
        <v>13.15</v>
      </c>
      <c r="AB374">
        <v>13.26</v>
      </c>
      <c r="AC374">
        <v>9.69</v>
      </c>
      <c r="AD374">
        <v>63.92</v>
      </c>
      <c r="AE374">
        <v>67.82</v>
      </c>
    </row>
    <row r="375" spans="1:31" ht="13.5">
      <c r="A375">
        <v>2000.03</v>
      </c>
      <c r="B375">
        <v>105.29</v>
      </c>
      <c r="C375">
        <v>106.71</v>
      </c>
      <c r="D375">
        <v>-1.633</v>
      </c>
      <c r="E375">
        <v>-6.06</v>
      </c>
      <c r="F375">
        <v>14</v>
      </c>
      <c r="G375">
        <v>14.1</v>
      </c>
      <c r="H375" s="1">
        <v>10021</v>
      </c>
      <c r="I375" s="1">
        <v>17443</v>
      </c>
      <c r="K375">
        <v>0.9574</v>
      </c>
      <c r="L375">
        <v>1.5922</v>
      </c>
      <c r="M375">
        <v>101.34</v>
      </c>
      <c r="V375">
        <v>168.53</v>
      </c>
      <c r="W375">
        <v>72.81</v>
      </c>
      <c r="X375">
        <v>63.65</v>
      </c>
      <c r="Y375">
        <v>12.26</v>
      </c>
      <c r="Z375">
        <v>13.61</v>
      </c>
      <c r="AA375">
        <v>12.55</v>
      </c>
      <c r="AB375">
        <v>12.76</v>
      </c>
      <c r="AC375">
        <v>9.65</v>
      </c>
      <c r="AD375">
        <v>61.83</v>
      </c>
      <c r="AE375">
        <v>64.17</v>
      </c>
    </row>
    <row r="376" spans="1:31" ht="13.5">
      <c r="A376">
        <v>2000.04</v>
      </c>
      <c r="B376">
        <v>106.44</v>
      </c>
      <c r="C376">
        <v>105.48</v>
      </c>
      <c r="D376">
        <v>-1.716</v>
      </c>
      <c r="E376">
        <v>-6.3</v>
      </c>
      <c r="F376">
        <v>12.4</v>
      </c>
      <c r="G376">
        <v>13.2</v>
      </c>
      <c r="H376" s="1">
        <v>10026</v>
      </c>
      <c r="I376" s="1">
        <v>16598</v>
      </c>
      <c r="K376">
        <v>0.9089</v>
      </c>
      <c r="L376">
        <v>1.556</v>
      </c>
      <c r="M376">
        <v>96.84</v>
      </c>
      <c r="V376">
        <v>165.79</v>
      </c>
      <c r="W376">
        <v>71.91</v>
      </c>
      <c r="X376">
        <v>61.77</v>
      </c>
      <c r="Y376">
        <v>11.88</v>
      </c>
      <c r="Z376">
        <v>13</v>
      </c>
      <c r="AA376">
        <v>11.89</v>
      </c>
      <c r="AB376">
        <v>12.86</v>
      </c>
      <c r="AC376">
        <v>9.59</v>
      </c>
      <c r="AD376">
        <v>62.44</v>
      </c>
      <c r="AE376">
        <v>62.19</v>
      </c>
    </row>
    <row r="377" spans="1:31" ht="13.5">
      <c r="A377">
        <v>2000.05</v>
      </c>
      <c r="B377">
        <v>107.3</v>
      </c>
      <c r="C377">
        <v>108.11</v>
      </c>
      <c r="D377">
        <v>-1.871</v>
      </c>
      <c r="E377">
        <v>-6.64</v>
      </c>
      <c r="F377">
        <v>12.7</v>
      </c>
      <c r="G377">
        <v>13</v>
      </c>
      <c r="H377" s="1">
        <v>9068</v>
      </c>
      <c r="I377" s="1">
        <v>15439</v>
      </c>
      <c r="K377">
        <v>0.9328</v>
      </c>
      <c r="L377">
        <v>1.4968</v>
      </c>
      <c r="M377">
        <v>99.48</v>
      </c>
      <c r="V377">
        <v>159.63</v>
      </c>
      <c r="W377">
        <v>71.21</v>
      </c>
      <c r="X377">
        <v>63.17</v>
      </c>
      <c r="Y377">
        <v>11.87</v>
      </c>
      <c r="Z377">
        <v>13.33</v>
      </c>
      <c r="AA377">
        <v>11.95</v>
      </c>
      <c r="AB377">
        <v>12.91</v>
      </c>
      <c r="AC377">
        <v>9.42</v>
      </c>
      <c r="AD377">
        <v>61.49</v>
      </c>
      <c r="AE377">
        <v>60.88</v>
      </c>
    </row>
    <row r="378" spans="1:31" ht="13.5">
      <c r="A378">
        <v>2000.06</v>
      </c>
      <c r="B378">
        <v>105.4</v>
      </c>
      <c r="C378">
        <v>106.23</v>
      </c>
      <c r="D378">
        <v>-1.728</v>
      </c>
      <c r="E378">
        <v>-6.4</v>
      </c>
      <c r="F378">
        <v>11.1</v>
      </c>
      <c r="G378">
        <v>12.1</v>
      </c>
      <c r="H378" s="1">
        <v>8992</v>
      </c>
      <c r="I378" s="1">
        <v>16650</v>
      </c>
      <c r="K378">
        <v>0.9545</v>
      </c>
      <c r="L378">
        <v>1.513</v>
      </c>
      <c r="M378">
        <v>100.6</v>
      </c>
      <c r="V378">
        <v>159.47</v>
      </c>
      <c r="W378">
        <v>71.23</v>
      </c>
      <c r="X378">
        <v>64.6</v>
      </c>
      <c r="Y378">
        <v>11.95</v>
      </c>
      <c r="Z378">
        <v>13.48</v>
      </c>
      <c r="AA378">
        <v>12.28</v>
      </c>
      <c r="AB378">
        <v>12.69</v>
      </c>
      <c r="AC378">
        <v>9.46</v>
      </c>
      <c r="AD378">
        <v>61.01</v>
      </c>
      <c r="AE378">
        <v>62.93</v>
      </c>
    </row>
    <row r="379" spans="1:31" ht="13.5">
      <c r="A379">
        <v>2000.07</v>
      </c>
      <c r="B379">
        <v>109.52</v>
      </c>
      <c r="C379">
        <v>107.9</v>
      </c>
      <c r="D379">
        <v>-1.798</v>
      </c>
      <c r="E379">
        <v>-6.43</v>
      </c>
      <c r="F379">
        <v>10.7</v>
      </c>
      <c r="G379">
        <v>11.5</v>
      </c>
      <c r="H379" s="1">
        <v>9256</v>
      </c>
      <c r="I379" s="1">
        <v>17802</v>
      </c>
      <c r="K379">
        <v>0.9266</v>
      </c>
      <c r="L379">
        <v>1.4983</v>
      </c>
      <c r="M379">
        <v>101.46</v>
      </c>
      <c r="V379">
        <v>164.06</v>
      </c>
      <c r="W379">
        <v>73.59</v>
      </c>
      <c r="X379">
        <v>65.61</v>
      </c>
      <c r="Y379">
        <v>11.94</v>
      </c>
      <c r="Z379">
        <v>13.61</v>
      </c>
      <c r="AA379">
        <v>12.35</v>
      </c>
      <c r="AB379">
        <v>13.16</v>
      </c>
      <c r="AC379">
        <v>9.79</v>
      </c>
      <c r="AD379">
        <v>63.14</v>
      </c>
      <c r="AE379">
        <v>63.37</v>
      </c>
    </row>
    <row r="380" spans="1:31" ht="13.5">
      <c r="A380">
        <v>2000.08</v>
      </c>
      <c r="B380">
        <v>106.43</v>
      </c>
      <c r="C380">
        <v>108.07</v>
      </c>
      <c r="D380">
        <v>-1.658</v>
      </c>
      <c r="E380">
        <v>-6.16</v>
      </c>
      <c r="F380">
        <v>10.8</v>
      </c>
      <c r="G380">
        <v>11.8</v>
      </c>
      <c r="H380" s="1">
        <v>8404</v>
      </c>
      <c r="I380" s="1">
        <v>15404</v>
      </c>
      <c r="K380">
        <v>0.8878</v>
      </c>
      <c r="L380">
        <v>1.4515</v>
      </c>
      <c r="M380">
        <v>94.46</v>
      </c>
      <c r="V380">
        <v>154.44</v>
      </c>
      <c r="W380">
        <v>72.28</v>
      </c>
      <c r="X380">
        <v>61.06</v>
      </c>
      <c r="Y380">
        <v>11.27</v>
      </c>
      <c r="Z380">
        <v>12.67</v>
      </c>
      <c r="AA380">
        <v>11.71</v>
      </c>
      <c r="AB380">
        <v>12.86</v>
      </c>
      <c r="AC380">
        <v>9.62</v>
      </c>
      <c r="AD380">
        <v>61.81</v>
      </c>
      <c r="AE380">
        <v>61.33</v>
      </c>
    </row>
    <row r="381" spans="1:31" ht="13.5">
      <c r="A381">
        <v>2000.09</v>
      </c>
      <c r="B381">
        <v>107.75</v>
      </c>
      <c r="C381">
        <v>106.75</v>
      </c>
      <c r="D381">
        <v>-1.693</v>
      </c>
      <c r="E381">
        <v>-6.07</v>
      </c>
      <c r="F381">
        <v>9.3</v>
      </c>
      <c r="G381">
        <v>10</v>
      </c>
      <c r="H381" s="1">
        <v>7752</v>
      </c>
      <c r="I381" s="1">
        <v>17197</v>
      </c>
      <c r="K381">
        <v>0.8837</v>
      </c>
      <c r="L381">
        <v>1.4787</v>
      </c>
      <c r="M381">
        <v>95.31</v>
      </c>
      <c r="V381">
        <v>159.48</v>
      </c>
      <c r="W381">
        <v>71.57</v>
      </c>
      <c r="X381">
        <v>62.47</v>
      </c>
      <c r="Y381">
        <v>11.2</v>
      </c>
      <c r="Z381">
        <v>12.77</v>
      </c>
      <c r="AA381">
        <v>11.89</v>
      </c>
      <c r="AB381">
        <v>13.02</v>
      </c>
      <c r="AC381">
        <v>9.67</v>
      </c>
      <c r="AD381">
        <v>62</v>
      </c>
      <c r="AE381">
        <v>58.4</v>
      </c>
    </row>
    <row r="382" spans="1:31" ht="13.5">
      <c r="A382">
        <v>2000.1</v>
      </c>
      <c r="B382">
        <v>108.81</v>
      </c>
      <c r="C382">
        <v>108.36</v>
      </c>
      <c r="D382">
        <v>-1.7</v>
      </c>
      <c r="E382">
        <v>-6.1</v>
      </c>
      <c r="F382">
        <v>8.3</v>
      </c>
      <c r="G382">
        <v>9.5</v>
      </c>
      <c r="H382" s="1">
        <v>7147</v>
      </c>
      <c r="I382" s="1">
        <v>16808</v>
      </c>
      <c r="K382">
        <v>0.8486</v>
      </c>
      <c r="L382">
        <v>1.4505</v>
      </c>
      <c r="M382">
        <v>92.54</v>
      </c>
      <c r="V382">
        <v>158.18</v>
      </c>
      <c r="W382">
        <v>71.4</v>
      </c>
      <c r="X382">
        <v>60.66</v>
      </c>
      <c r="Y382">
        <v>10.91</v>
      </c>
      <c r="Z382">
        <v>12.43</v>
      </c>
      <c r="AA382">
        <v>11.75</v>
      </c>
      <c r="AB382">
        <v>13.13</v>
      </c>
      <c r="AC382">
        <v>9.56</v>
      </c>
      <c r="AD382">
        <v>62.07</v>
      </c>
      <c r="AE382">
        <v>56.5</v>
      </c>
    </row>
    <row r="383" spans="1:31" ht="13.5">
      <c r="A383">
        <v>2000.11</v>
      </c>
      <c r="B383">
        <v>111.07</v>
      </c>
      <c r="C383">
        <v>108.89</v>
      </c>
      <c r="D383">
        <v>-1.688</v>
      </c>
      <c r="E383">
        <v>-6.01</v>
      </c>
      <c r="F383">
        <v>9.4</v>
      </c>
      <c r="G383">
        <v>10.2</v>
      </c>
      <c r="H383" s="1">
        <v>7529</v>
      </c>
      <c r="I383" s="1">
        <v>16704</v>
      </c>
      <c r="K383">
        <v>0.8694</v>
      </c>
      <c r="L383">
        <v>1.421</v>
      </c>
      <c r="M383">
        <v>96.65</v>
      </c>
      <c r="V383">
        <v>157.97</v>
      </c>
      <c r="W383">
        <v>72.4</v>
      </c>
      <c r="X383">
        <v>64.02</v>
      </c>
      <c r="Y383">
        <v>11.07</v>
      </c>
      <c r="Z383">
        <v>12.96</v>
      </c>
      <c r="AA383">
        <v>11.97</v>
      </c>
      <c r="AB383">
        <v>13.31</v>
      </c>
      <c r="AC383">
        <v>9.18</v>
      </c>
      <c r="AD383">
        <v>63.36</v>
      </c>
      <c r="AE383">
        <v>58.5</v>
      </c>
    </row>
    <row r="384" spans="1:31" ht="13.5">
      <c r="A384">
        <v>2000.12</v>
      </c>
      <c r="B384">
        <v>114.9</v>
      </c>
      <c r="C384">
        <v>112.21</v>
      </c>
      <c r="D384">
        <v>-1.653</v>
      </c>
      <c r="E384">
        <v>-5.76</v>
      </c>
      <c r="F384">
        <v>10.2</v>
      </c>
      <c r="G384">
        <v>10.6</v>
      </c>
      <c r="H384" s="1">
        <v>7331</v>
      </c>
      <c r="I384" s="1">
        <v>15533</v>
      </c>
      <c r="K384">
        <v>0.9388</v>
      </c>
      <c r="L384">
        <v>1.4955</v>
      </c>
      <c r="M384">
        <v>107.87</v>
      </c>
      <c r="V384">
        <v>171.83</v>
      </c>
      <c r="W384">
        <v>76.63</v>
      </c>
      <c r="X384">
        <v>70.92</v>
      </c>
      <c r="Y384">
        <v>12.17</v>
      </c>
      <c r="Z384">
        <v>14.46</v>
      </c>
      <c r="AA384">
        <v>13.06</v>
      </c>
      <c r="AB384">
        <v>13.91</v>
      </c>
      <c r="AC384">
        <v>9.09</v>
      </c>
      <c r="AD384">
        <v>66.36</v>
      </c>
      <c r="AE384">
        <v>63.88</v>
      </c>
    </row>
    <row r="385" spans="1:31" ht="13.5">
      <c r="A385">
        <v>2001.01</v>
      </c>
      <c r="B385">
        <v>116.38</v>
      </c>
      <c r="C385">
        <v>117.1</v>
      </c>
      <c r="D385">
        <v>-1.406</v>
      </c>
      <c r="E385">
        <v>-4.88</v>
      </c>
      <c r="F385">
        <v>11.3</v>
      </c>
      <c r="G385">
        <v>11.5</v>
      </c>
      <c r="H385" s="1">
        <v>11091</v>
      </c>
      <c r="I385" s="1">
        <v>17048</v>
      </c>
      <c r="K385">
        <v>0.9308</v>
      </c>
      <c r="L385">
        <v>1.4613</v>
      </c>
      <c r="M385">
        <v>108.11</v>
      </c>
      <c r="V385">
        <v>169.73</v>
      </c>
      <c r="W385">
        <v>77.46</v>
      </c>
      <c r="X385">
        <v>70.72</v>
      </c>
      <c r="Y385">
        <v>12.2</v>
      </c>
      <c r="Z385">
        <v>14.49</v>
      </c>
      <c r="AA385">
        <v>13.15</v>
      </c>
      <c r="AB385">
        <v>14.1</v>
      </c>
      <c r="AC385">
        <v>9.19</v>
      </c>
      <c r="AD385">
        <v>66.61</v>
      </c>
      <c r="AE385">
        <v>63.65</v>
      </c>
    </row>
    <row r="386" spans="1:31" ht="13.5">
      <c r="A386">
        <v>2001.02</v>
      </c>
      <c r="B386">
        <v>116.44</v>
      </c>
      <c r="C386">
        <v>116.04</v>
      </c>
      <c r="D386">
        <v>-1.398</v>
      </c>
      <c r="E386">
        <v>-4.6</v>
      </c>
      <c r="F386">
        <v>10.4</v>
      </c>
      <c r="G386">
        <v>10.7</v>
      </c>
      <c r="H386" s="1">
        <v>8133</v>
      </c>
      <c r="I386" s="1">
        <v>16084</v>
      </c>
      <c r="K386">
        <v>0.9212</v>
      </c>
      <c r="L386">
        <v>1.4433</v>
      </c>
      <c r="M386">
        <v>107.23</v>
      </c>
      <c r="V386">
        <v>168</v>
      </c>
      <c r="W386">
        <v>75.98</v>
      </c>
      <c r="X386">
        <v>69.55</v>
      </c>
      <c r="Y386">
        <v>11.86</v>
      </c>
      <c r="Z386">
        <v>14.37</v>
      </c>
      <c r="AA386">
        <v>13.05</v>
      </c>
      <c r="AB386">
        <v>14.02</v>
      </c>
      <c r="AC386">
        <v>9.3</v>
      </c>
      <c r="AD386">
        <v>66.7</v>
      </c>
      <c r="AE386">
        <v>61.09</v>
      </c>
    </row>
    <row r="387" spans="1:31" ht="13.5">
      <c r="A387">
        <v>2001.03</v>
      </c>
      <c r="B387">
        <v>125.27</v>
      </c>
      <c r="C387">
        <v>121.12</v>
      </c>
      <c r="D387">
        <v>-1.466</v>
      </c>
      <c r="E387">
        <v>-4.65</v>
      </c>
      <c r="F387">
        <v>13.3</v>
      </c>
      <c r="G387">
        <v>13.3</v>
      </c>
      <c r="H387" s="1">
        <v>10171</v>
      </c>
      <c r="I387" s="1">
        <v>18695</v>
      </c>
      <c r="K387">
        <v>0.8794</v>
      </c>
      <c r="L387">
        <v>1.419</v>
      </c>
      <c r="M387">
        <v>109.57</v>
      </c>
      <c r="V387">
        <v>176.81</v>
      </c>
      <c r="W387">
        <v>78.94</v>
      </c>
      <c r="X387">
        <v>71.77</v>
      </c>
      <c r="Y387">
        <v>12</v>
      </c>
      <c r="Z387">
        <v>14.68</v>
      </c>
      <c r="AA387">
        <v>13.62</v>
      </c>
      <c r="AB387">
        <v>15.03</v>
      </c>
      <c r="AC387">
        <v>9.34</v>
      </c>
      <c r="AD387">
        <v>69.03</v>
      </c>
      <c r="AE387">
        <v>60.82</v>
      </c>
    </row>
    <row r="388" spans="1:31" ht="13.5">
      <c r="A388">
        <v>2001.04</v>
      </c>
      <c r="B388">
        <v>124.06</v>
      </c>
      <c r="C388">
        <v>123.83</v>
      </c>
      <c r="D388">
        <v>-1.304</v>
      </c>
      <c r="E388">
        <v>-4.11</v>
      </c>
      <c r="F388">
        <v>11.1</v>
      </c>
      <c r="G388">
        <v>11.3</v>
      </c>
      <c r="H388" s="1">
        <v>9239</v>
      </c>
      <c r="I388" s="1">
        <v>18524</v>
      </c>
      <c r="K388">
        <v>0.8874</v>
      </c>
      <c r="L388">
        <v>1.4306</v>
      </c>
      <c r="M388">
        <v>109.55</v>
      </c>
      <c r="V388">
        <v>176.61</v>
      </c>
      <c r="W388">
        <v>80.37</v>
      </c>
      <c r="X388">
        <v>71.17</v>
      </c>
      <c r="Y388">
        <v>12.03</v>
      </c>
      <c r="Z388">
        <v>14.67</v>
      </c>
      <c r="AA388">
        <v>13.56</v>
      </c>
      <c r="AB388">
        <v>14.88</v>
      </c>
      <c r="AC388">
        <v>9.33</v>
      </c>
      <c r="AD388">
        <v>67.79</v>
      </c>
      <c r="AE388">
        <v>62.91</v>
      </c>
    </row>
    <row r="389" spans="1:31" ht="13.5">
      <c r="A389">
        <v>2001.05</v>
      </c>
      <c r="B389">
        <v>119.06</v>
      </c>
      <c r="C389">
        <v>121.93</v>
      </c>
      <c r="D389">
        <v>-1.18</v>
      </c>
      <c r="E389">
        <v>-3.87</v>
      </c>
      <c r="F389">
        <v>10.6</v>
      </c>
      <c r="G389">
        <v>10.5</v>
      </c>
      <c r="H389" s="1">
        <v>8361</v>
      </c>
      <c r="I389" s="1">
        <v>17440</v>
      </c>
      <c r="K389">
        <v>0.8455</v>
      </c>
      <c r="L389">
        <v>1.4175</v>
      </c>
      <c r="M389">
        <v>100.78</v>
      </c>
      <c r="V389">
        <v>168.97</v>
      </c>
      <c r="W389">
        <v>77.1</v>
      </c>
      <c r="X389">
        <v>66.33</v>
      </c>
      <c r="Y389">
        <v>11.05</v>
      </c>
      <c r="Z389">
        <v>13.52</v>
      </c>
      <c r="AA389">
        <v>12.71</v>
      </c>
      <c r="AB389">
        <v>14.56</v>
      </c>
      <c r="AC389">
        <v>9.31</v>
      </c>
      <c r="AD389">
        <v>65.87</v>
      </c>
      <c r="AE389">
        <v>60.41</v>
      </c>
    </row>
    <row r="390" spans="1:31" ht="13.5">
      <c r="A390">
        <v>2001.06</v>
      </c>
      <c r="B390">
        <v>124.27</v>
      </c>
      <c r="C390">
        <v>122.15</v>
      </c>
      <c r="D390">
        <v>-1.18</v>
      </c>
      <c r="E390">
        <v>-3.72</v>
      </c>
      <c r="F390">
        <v>9.9</v>
      </c>
      <c r="G390">
        <v>10.2</v>
      </c>
      <c r="H390" s="1">
        <v>8205</v>
      </c>
      <c r="I390" s="1">
        <v>18986</v>
      </c>
      <c r="K390">
        <v>0.8474</v>
      </c>
      <c r="L390">
        <v>1.4077</v>
      </c>
      <c r="M390">
        <v>105.12</v>
      </c>
      <c r="V390">
        <v>174.63</v>
      </c>
      <c r="W390">
        <v>81.75</v>
      </c>
      <c r="X390">
        <v>69.04</v>
      </c>
      <c r="Y390">
        <v>11.4</v>
      </c>
      <c r="Z390">
        <v>14.12</v>
      </c>
      <c r="AA390">
        <v>13.3</v>
      </c>
      <c r="AB390">
        <v>14.93</v>
      </c>
      <c r="AC390">
        <v>9.55</v>
      </c>
      <c r="AD390">
        <v>68.07</v>
      </c>
      <c r="AE390">
        <v>63.27</v>
      </c>
    </row>
    <row r="391" spans="1:31" ht="13.5">
      <c r="A391">
        <v>2001.07</v>
      </c>
      <c r="B391">
        <v>124.79</v>
      </c>
      <c r="C391">
        <v>124.68</v>
      </c>
      <c r="D391">
        <v>-1.126</v>
      </c>
      <c r="E391">
        <v>-3.52</v>
      </c>
      <c r="F391">
        <v>9.6</v>
      </c>
      <c r="G391">
        <v>9.9</v>
      </c>
      <c r="H391" s="1">
        <v>7868</v>
      </c>
      <c r="I391" s="1">
        <v>16572</v>
      </c>
      <c r="K391">
        <v>0.8752</v>
      </c>
      <c r="L391">
        <v>1.4252</v>
      </c>
      <c r="M391">
        <v>109.22</v>
      </c>
      <c r="V391">
        <v>177.86</v>
      </c>
      <c r="W391">
        <v>81.52</v>
      </c>
      <c r="X391">
        <v>72.2</v>
      </c>
      <c r="Y391">
        <v>11.75</v>
      </c>
      <c r="Z391">
        <v>14.66</v>
      </c>
      <c r="AA391">
        <v>13.66</v>
      </c>
      <c r="AB391">
        <v>15.04</v>
      </c>
      <c r="AC391">
        <v>9.59</v>
      </c>
      <c r="AD391">
        <v>69.21</v>
      </c>
      <c r="AE391">
        <v>63.4</v>
      </c>
    </row>
    <row r="392" spans="1:31" ht="13.5">
      <c r="A392">
        <v>2001.08</v>
      </c>
      <c r="B392">
        <v>118.92</v>
      </c>
      <c r="C392">
        <v>121.61</v>
      </c>
      <c r="D392">
        <v>-1.009</v>
      </c>
      <c r="E392">
        <v>-3.35</v>
      </c>
      <c r="F392">
        <v>11</v>
      </c>
      <c r="G392">
        <v>11.1</v>
      </c>
      <c r="H392" s="1">
        <v>7476</v>
      </c>
      <c r="I392" s="1">
        <v>16410</v>
      </c>
      <c r="K392">
        <v>0.909</v>
      </c>
      <c r="L392">
        <v>1.451</v>
      </c>
      <c r="M392">
        <v>108.13</v>
      </c>
      <c r="V392">
        <v>172.6</v>
      </c>
      <c r="W392">
        <v>76.85</v>
      </c>
      <c r="X392">
        <v>71.24</v>
      </c>
      <c r="Y392">
        <v>11.4</v>
      </c>
      <c r="Z392">
        <v>14.52</v>
      </c>
      <c r="AA392">
        <v>13.42</v>
      </c>
      <c r="AB392">
        <v>14.49</v>
      </c>
      <c r="AC392">
        <v>9.28</v>
      </c>
      <c r="AD392">
        <v>68.3</v>
      </c>
      <c r="AE392">
        <v>62.77</v>
      </c>
    </row>
    <row r="393" spans="1:31" ht="13.5">
      <c r="A393">
        <v>2001.09</v>
      </c>
      <c r="B393">
        <v>119.29</v>
      </c>
      <c r="C393">
        <v>118.98</v>
      </c>
      <c r="D393">
        <v>-0.77</v>
      </c>
      <c r="E393">
        <v>-2.47</v>
      </c>
      <c r="F393">
        <v>11.1</v>
      </c>
      <c r="G393">
        <v>10.9</v>
      </c>
      <c r="H393" s="1">
        <v>9366</v>
      </c>
      <c r="I393" s="1">
        <v>22730</v>
      </c>
      <c r="K393">
        <v>0.9099</v>
      </c>
      <c r="L393">
        <v>1.4691</v>
      </c>
      <c r="M393">
        <v>108.55</v>
      </c>
      <c r="V393">
        <v>175.26</v>
      </c>
      <c r="W393">
        <v>75.52</v>
      </c>
      <c r="X393">
        <v>73.7</v>
      </c>
      <c r="Y393">
        <v>11.16</v>
      </c>
      <c r="Z393">
        <v>14.59</v>
      </c>
      <c r="AA393">
        <v>13.43</v>
      </c>
      <c r="AB393">
        <v>14.59</v>
      </c>
      <c r="AC393">
        <v>9.13</v>
      </c>
      <c r="AD393">
        <v>67.52</v>
      </c>
      <c r="AE393">
        <v>59.01</v>
      </c>
    </row>
    <row r="394" spans="1:31" ht="13.5">
      <c r="A394">
        <v>2001.1</v>
      </c>
      <c r="B394">
        <v>121.84</v>
      </c>
      <c r="C394">
        <v>121.28</v>
      </c>
      <c r="D394">
        <v>-0.664</v>
      </c>
      <c r="E394">
        <v>-2.08</v>
      </c>
      <c r="F394">
        <v>9.2</v>
      </c>
      <c r="G394">
        <v>9.6</v>
      </c>
      <c r="H394" s="1">
        <v>6796</v>
      </c>
      <c r="I394" s="1">
        <v>20933</v>
      </c>
      <c r="K394">
        <v>0.8993</v>
      </c>
      <c r="L394">
        <v>1.4534</v>
      </c>
      <c r="M394">
        <v>109.55</v>
      </c>
      <c r="V394">
        <v>177.05</v>
      </c>
      <c r="W394">
        <v>76.59</v>
      </c>
      <c r="X394">
        <v>74.52</v>
      </c>
      <c r="Y394">
        <v>11.42</v>
      </c>
      <c r="Z394">
        <v>14.71</v>
      </c>
      <c r="AA394">
        <v>13.68</v>
      </c>
      <c r="AB394">
        <v>14.72</v>
      </c>
      <c r="AC394">
        <v>9.41</v>
      </c>
      <c r="AD394">
        <v>66.81</v>
      </c>
      <c r="AE394">
        <v>61.28</v>
      </c>
    </row>
    <row r="395" spans="1:31" ht="13.5">
      <c r="A395">
        <v>2001.11</v>
      </c>
      <c r="B395">
        <v>123.98</v>
      </c>
      <c r="C395">
        <v>122.31</v>
      </c>
      <c r="D395">
        <v>-0.595</v>
      </c>
      <c r="E395">
        <v>-1.91</v>
      </c>
      <c r="F395">
        <v>9.4</v>
      </c>
      <c r="G395">
        <v>9.9</v>
      </c>
      <c r="H395" s="1">
        <v>7538</v>
      </c>
      <c r="I395" s="1">
        <v>21375</v>
      </c>
      <c r="K395">
        <v>0.8958</v>
      </c>
      <c r="L395">
        <v>1.4255</v>
      </c>
      <c r="M395">
        <v>111.03</v>
      </c>
      <c r="V395">
        <v>176.69</v>
      </c>
      <c r="W395">
        <v>78.86</v>
      </c>
      <c r="X395">
        <v>75.56</v>
      </c>
      <c r="Y395">
        <v>11.61</v>
      </c>
      <c r="Z395">
        <v>14.91</v>
      </c>
      <c r="AA395">
        <v>13.89</v>
      </c>
      <c r="AB395">
        <v>14.86</v>
      </c>
      <c r="AC395">
        <v>9.77</v>
      </c>
      <c r="AD395">
        <v>67.7</v>
      </c>
      <c r="AE395">
        <v>64.49</v>
      </c>
    </row>
    <row r="396" spans="1:31" ht="13.5">
      <c r="A396">
        <v>2001.12</v>
      </c>
      <c r="B396">
        <v>131.47</v>
      </c>
      <c r="C396">
        <v>127.36</v>
      </c>
      <c r="D396">
        <v>-0.587</v>
      </c>
      <c r="E396">
        <v>-1.76</v>
      </c>
      <c r="F396">
        <v>11.7</v>
      </c>
      <c r="G396">
        <v>11.9</v>
      </c>
      <c r="H396" s="1">
        <v>8414</v>
      </c>
      <c r="I396" s="1">
        <v>18080</v>
      </c>
      <c r="K396">
        <v>0.8901</v>
      </c>
      <c r="L396">
        <v>1.4543</v>
      </c>
      <c r="M396">
        <v>117.32</v>
      </c>
      <c r="V396">
        <v>191.68</v>
      </c>
      <c r="W396">
        <v>82.76</v>
      </c>
      <c r="X396">
        <v>79.41</v>
      </c>
      <c r="Y396">
        <v>12.6</v>
      </c>
      <c r="Z396">
        <v>15.78</v>
      </c>
      <c r="AA396">
        <v>14.69</v>
      </c>
      <c r="AB396">
        <v>15.87</v>
      </c>
      <c r="AC396">
        <v>9.98</v>
      </c>
      <c r="AD396">
        <v>71.36</v>
      </c>
      <c r="AE396">
        <v>67.44</v>
      </c>
    </row>
    <row r="397" spans="1:31" ht="13.5">
      <c r="A397">
        <v>2002.01</v>
      </c>
      <c r="B397">
        <v>132.94</v>
      </c>
      <c r="C397">
        <v>132.66</v>
      </c>
      <c r="D397">
        <v>-0.606</v>
      </c>
      <c r="E397">
        <v>-1.78</v>
      </c>
      <c r="F397">
        <v>9.2</v>
      </c>
      <c r="G397">
        <v>9.6</v>
      </c>
      <c r="H397" s="1">
        <v>10728</v>
      </c>
      <c r="I397" s="1">
        <v>19580</v>
      </c>
      <c r="K397">
        <v>0.8594</v>
      </c>
      <c r="L397">
        <v>1.412</v>
      </c>
      <c r="M397">
        <v>114.21</v>
      </c>
      <c r="V397">
        <v>187.65</v>
      </c>
      <c r="W397">
        <v>83.51</v>
      </c>
      <c r="X397">
        <v>77.31</v>
      </c>
      <c r="Y397">
        <v>12.45</v>
      </c>
      <c r="Z397">
        <v>15.37</v>
      </c>
      <c r="AA397">
        <v>14.59</v>
      </c>
      <c r="AB397">
        <v>16.06</v>
      </c>
      <c r="AC397">
        <v>10.16</v>
      </c>
      <c r="AD397">
        <v>72.37</v>
      </c>
      <c r="AE397">
        <v>67.41</v>
      </c>
    </row>
    <row r="398" spans="1:31" ht="13.5">
      <c r="A398">
        <v>2002.02</v>
      </c>
      <c r="B398">
        <v>133.89</v>
      </c>
      <c r="C398">
        <v>133.52</v>
      </c>
      <c r="D398">
        <v>-0.624</v>
      </c>
      <c r="E398">
        <v>-1.82</v>
      </c>
      <c r="F398">
        <v>9.5</v>
      </c>
      <c r="G398">
        <v>10.1</v>
      </c>
      <c r="H398" s="1">
        <v>9275</v>
      </c>
      <c r="I398" s="1">
        <v>20117</v>
      </c>
      <c r="K398">
        <v>0.8658</v>
      </c>
      <c r="L398">
        <v>1.4129</v>
      </c>
      <c r="M398">
        <v>115.93</v>
      </c>
      <c r="V398">
        <v>189.19</v>
      </c>
      <c r="W398">
        <v>83.43</v>
      </c>
      <c r="X398">
        <v>78.65</v>
      </c>
      <c r="Y398">
        <v>12.79</v>
      </c>
      <c r="Z398">
        <v>15.62</v>
      </c>
      <c r="AA398">
        <v>15.02</v>
      </c>
      <c r="AB398">
        <v>16.25</v>
      </c>
      <c r="AC398">
        <v>10.09</v>
      </c>
      <c r="AD398">
        <v>73.11</v>
      </c>
      <c r="AE398">
        <v>69.19</v>
      </c>
    </row>
    <row r="399" spans="1:31" ht="13.5">
      <c r="A399">
        <v>2002.03</v>
      </c>
      <c r="B399">
        <v>132.71</v>
      </c>
      <c r="C399">
        <v>131.2</v>
      </c>
      <c r="D399">
        <v>-0.643</v>
      </c>
      <c r="E399">
        <v>-1.92</v>
      </c>
      <c r="F399">
        <v>9.3</v>
      </c>
      <c r="G399">
        <v>9.9</v>
      </c>
      <c r="H399" s="1">
        <v>10006</v>
      </c>
      <c r="I399" s="1">
        <v>19329</v>
      </c>
      <c r="K399">
        <v>0.8717</v>
      </c>
      <c r="L399">
        <v>1.425</v>
      </c>
      <c r="M399">
        <v>116.11</v>
      </c>
      <c r="V399">
        <v>189.81</v>
      </c>
      <c r="W399">
        <v>83.47</v>
      </c>
      <c r="X399">
        <v>79.19</v>
      </c>
      <c r="Y399">
        <v>12.85</v>
      </c>
      <c r="Z399">
        <v>15.62</v>
      </c>
      <c r="AA399">
        <v>15.05</v>
      </c>
      <c r="AB399">
        <v>16.06</v>
      </c>
      <c r="AC399">
        <v>10.01</v>
      </c>
      <c r="AD399">
        <v>72.29</v>
      </c>
      <c r="AE399">
        <v>71.04</v>
      </c>
    </row>
    <row r="400" spans="1:31" ht="13.5">
      <c r="A400">
        <v>2002.04</v>
      </c>
      <c r="B400">
        <v>127.97</v>
      </c>
      <c r="C400">
        <v>131.07</v>
      </c>
      <c r="D400">
        <v>-0.606</v>
      </c>
      <c r="E400">
        <v>-1.85</v>
      </c>
      <c r="F400">
        <v>8.2</v>
      </c>
      <c r="G400">
        <v>8.6</v>
      </c>
      <c r="H400" s="1">
        <v>8524</v>
      </c>
      <c r="I400" s="1">
        <v>21981</v>
      </c>
      <c r="K400">
        <v>0.9002</v>
      </c>
      <c r="L400">
        <v>1.4565</v>
      </c>
      <c r="M400">
        <v>115.23</v>
      </c>
      <c r="V400">
        <v>186.43</v>
      </c>
      <c r="W400">
        <v>81.63</v>
      </c>
      <c r="X400">
        <v>78.93</v>
      </c>
      <c r="Y400">
        <v>12.45</v>
      </c>
      <c r="Z400">
        <v>15.5</v>
      </c>
      <c r="AA400">
        <v>15.23</v>
      </c>
      <c r="AB400">
        <v>15.45</v>
      </c>
      <c r="AC400">
        <v>9.91</v>
      </c>
      <c r="AD400">
        <v>70.6</v>
      </c>
      <c r="AE400">
        <v>68.76</v>
      </c>
    </row>
    <row r="401" spans="1:31" ht="13.5">
      <c r="A401">
        <v>2002.05</v>
      </c>
      <c r="B401">
        <v>123.96</v>
      </c>
      <c r="C401">
        <v>126.48</v>
      </c>
      <c r="D401">
        <v>-0.583</v>
      </c>
      <c r="E401">
        <v>-1.83</v>
      </c>
      <c r="F401">
        <v>9.5</v>
      </c>
      <c r="G401">
        <v>9.1</v>
      </c>
      <c r="H401" s="1">
        <v>9524</v>
      </c>
      <c r="I401" s="1">
        <v>21192</v>
      </c>
      <c r="K401">
        <v>0.9339</v>
      </c>
      <c r="L401">
        <v>1.4625</v>
      </c>
      <c r="M401">
        <v>116.18</v>
      </c>
      <c r="V401">
        <v>181.94</v>
      </c>
      <c r="W401">
        <v>81.44</v>
      </c>
      <c r="X401">
        <v>79.27</v>
      </c>
      <c r="Y401">
        <v>12.77</v>
      </c>
      <c r="Z401">
        <v>15.63</v>
      </c>
      <c r="AA401">
        <v>15.55</v>
      </c>
      <c r="AB401">
        <v>15.01</v>
      </c>
      <c r="AC401">
        <v>10.07</v>
      </c>
      <c r="AD401">
        <v>69.57</v>
      </c>
      <c r="AE401">
        <v>70.41</v>
      </c>
    </row>
    <row r="402" spans="1:31" ht="13.5">
      <c r="A402">
        <v>2002.06</v>
      </c>
      <c r="B402">
        <v>119.22</v>
      </c>
      <c r="C402">
        <v>123.6</v>
      </c>
      <c r="D402">
        <v>-0.556</v>
      </c>
      <c r="E402">
        <v>-1.81</v>
      </c>
      <c r="F402">
        <v>11.2</v>
      </c>
      <c r="G402">
        <v>10.1</v>
      </c>
      <c r="H402" s="1">
        <v>8132</v>
      </c>
      <c r="I402" s="1">
        <v>19436</v>
      </c>
      <c r="K402">
        <v>0.9856</v>
      </c>
      <c r="L402">
        <v>1.5245</v>
      </c>
      <c r="M402">
        <v>117.73</v>
      </c>
      <c r="V402">
        <v>182.1</v>
      </c>
      <c r="W402">
        <v>78.64</v>
      </c>
      <c r="X402">
        <v>80.06</v>
      </c>
      <c r="Y402">
        <v>12.97</v>
      </c>
      <c r="Z402">
        <v>15.85</v>
      </c>
      <c r="AA402">
        <v>15.88</v>
      </c>
      <c r="AB402">
        <v>14.44</v>
      </c>
      <c r="AC402">
        <v>9.95</v>
      </c>
      <c r="AD402">
        <v>67.64</v>
      </c>
      <c r="AE402">
        <v>67.23</v>
      </c>
    </row>
    <row r="403" spans="1:31" ht="13.5">
      <c r="A403">
        <v>2002.07</v>
      </c>
      <c r="B403">
        <v>119.82</v>
      </c>
      <c r="C403">
        <v>118.07</v>
      </c>
      <c r="D403">
        <v>-0.565</v>
      </c>
      <c r="E403">
        <v>-1.79</v>
      </c>
      <c r="F403">
        <v>10</v>
      </c>
      <c r="G403">
        <v>9.4</v>
      </c>
      <c r="H403" s="1">
        <v>8186</v>
      </c>
      <c r="I403" s="1">
        <v>19996</v>
      </c>
      <c r="K403">
        <v>0.9796</v>
      </c>
      <c r="L403">
        <v>1.5625</v>
      </c>
      <c r="M403">
        <v>117.41</v>
      </c>
      <c r="V403">
        <v>187.27</v>
      </c>
      <c r="W403">
        <v>75.64</v>
      </c>
      <c r="X403">
        <v>80.8</v>
      </c>
      <c r="Y403">
        <v>12.6</v>
      </c>
      <c r="Z403">
        <v>15.81</v>
      </c>
      <c r="AA403">
        <v>15.73</v>
      </c>
      <c r="AB403">
        <v>14.51</v>
      </c>
      <c r="AC403">
        <v>10.07</v>
      </c>
      <c r="AD403">
        <v>67.98</v>
      </c>
      <c r="AE403">
        <v>65.26</v>
      </c>
    </row>
    <row r="404" spans="1:31" ht="13.5">
      <c r="A404">
        <v>2002.08</v>
      </c>
      <c r="B404">
        <v>117.97</v>
      </c>
      <c r="C404">
        <v>119.01</v>
      </c>
      <c r="D404">
        <v>-0.528</v>
      </c>
      <c r="E404">
        <v>-1.76</v>
      </c>
      <c r="F404">
        <v>10.6</v>
      </c>
      <c r="G404">
        <v>10.2</v>
      </c>
      <c r="H404" s="1">
        <v>8261</v>
      </c>
      <c r="I404" s="1">
        <v>20396</v>
      </c>
      <c r="K404">
        <v>0.9806</v>
      </c>
      <c r="L404">
        <v>1.5476</v>
      </c>
      <c r="M404">
        <v>115.66</v>
      </c>
      <c r="V404">
        <v>182.54</v>
      </c>
      <c r="W404">
        <v>75.68</v>
      </c>
      <c r="X404">
        <v>78.6</v>
      </c>
      <c r="Y404">
        <v>12.55</v>
      </c>
      <c r="Z404">
        <v>15.58</v>
      </c>
      <c r="AA404">
        <v>15.65</v>
      </c>
      <c r="AB404">
        <v>14.27</v>
      </c>
      <c r="AC404">
        <v>9.85</v>
      </c>
      <c r="AD404">
        <v>67.4</v>
      </c>
      <c r="AE404">
        <v>64.81</v>
      </c>
    </row>
    <row r="405" spans="1:31" ht="13.5">
      <c r="A405">
        <v>2002.09</v>
      </c>
      <c r="B405">
        <v>121.79</v>
      </c>
      <c r="C405">
        <v>120.5</v>
      </c>
      <c r="D405">
        <v>-0.566</v>
      </c>
      <c r="E405">
        <v>-1.74</v>
      </c>
      <c r="F405">
        <v>10.9</v>
      </c>
      <c r="G405">
        <v>10</v>
      </c>
      <c r="H405" s="1">
        <v>9448</v>
      </c>
      <c r="I405" s="1">
        <v>20469</v>
      </c>
      <c r="K405">
        <v>0.9879</v>
      </c>
      <c r="L405">
        <v>1.57</v>
      </c>
      <c r="M405">
        <v>120.08</v>
      </c>
      <c r="V405">
        <v>190.83</v>
      </c>
      <c r="W405">
        <v>76.62</v>
      </c>
      <c r="X405">
        <v>82.36</v>
      </c>
      <c r="Y405">
        <v>13.11</v>
      </c>
      <c r="Z405">
        <v>16.16</v>
      </c>
      <c r="AA405">
        <v>16.4</v>
      </c>
      <c r="AB405">
        <v>14.79</v>
      </c>
      <c r="AC405">
        <v>9.93</v>
      </c>
      <c r="AD405">
        <v>68.36</v>
      </c>
      <c r="AE405">
        <v>65.99</v>
      </c>
    </row>
    <row r="406" spans="1:31" ht="13.5">
      <c r="A406">
        <v>2002.1</v>
      </c>
      <c r="B406">
        <v>122.48</v>
      </c>
      <c r="C406">
        <v>123.86</v>
      </c>
      <c r="D406">
        <v>-0.503</v>
      </c>
      <c r="E406">
        <v>-1.6</v>
      </c>
      <c r="F406">
        <v>9.4</v>
      </c>
      <c r="G406">
        <v>9.6</v>
      </c>
      <c r="H406" s="1">
        <v>9443</v>
      </c>
      <c r="I406" s="1">
        <v>26675</v>
      </c>
      <c r="K406">
        <v>0.9881</v>
      </c>
      <c r="L406">
        <v>1.563</v>
      </c>
      <c r="M406">
        <v>120.99</v>
      </c>
      <c r="V406">
        <v>191.39</v>
      </c>
      <c r="W406">
        <v>78.44</v>
      </c>
      <c r="X406">
        <v>82.71</v>
      </c>
      <c r="Y406">
        <v>13.33</v>
      </c>
      <c r="Z406">
        <v>16.27</v>
      </c>
      <c r="AA406">
        <v>16.42</v>
      </c>
      <c r="AB406">
        <v>14.87</v>
      </c>
      <c r="AC406">
        <v>10.03</v>
      </c>
      <c r="AD406">
        <v>69.29</v>
      </c>
      <c r="AE406">
        <v>67.94</v>
      </c>
    </row>
    <row r="407" spans="1:31" ht="13.5">
      <c r="A407">
        <v>2002.11</v>
      </c>
      <c r="B407">
        <v>122.44</v>
      </c>
      <c r="C407">
        <v>121.49</v>
      </c>
      <c r="D407">
        <v>-0.443</v>
      </c>
      <c r="E407">
        <v>-1.44</v>
      </c>
      <c r="F407">
        <v>7.8</v>
      </c>
      <c r="G407">
        <v>8.6</v>
      </c>
      <c r="H407" s="1">
        <v>7729</v>
      </c>
      <c r="I407" s="1">
        <v>22143</v>
      </c>
      <c r="K407">
        <v>0.9932</v>
      </c>
      <c r="L407">
        <v>1.5553</v>
      </c>
      <c r="M407">
        <v>121.47</v>
      </c>
      <c r="V407">
        <v>190.21</v>
      </c>
      <c r="W407">
        <v>78.11</v>
      </c>
      <c r="X407">
        <v>82.3</v>
      </c>
      <c r="Y407">
        <v>13.48</v>
      </c>
      <c r="Z407">
        <v>16.36</v>
      </c>
      <c r="AA407">
        <v>16.68</v>
      </c>
      <c r="AB407">
        <v>14.78</v>
      </c>
      <c r="AC407">
        <v>10.12</v>
      </c>
      <c r="AD407">
        <v>69.21</v>
      </c>
      <c r="AE407">
        <v>68.5</v>
      </c>
    </row>
    <row r="408" spans="1:31" ht="13.5">
      <c r="A408">
        <v>2002.12</v>
      </c>
      <c r="B408">
        <v>119.37</v>
      </c>
      <c r="C408">
        <v>122.27</v>
      </c>
      <c r="D408">
        <v>-0.405</v>
      </c>
      <c r="E408">
        <v>-1.35</v>
      </c>
      <c r="F408">
        <v>10</v>
      </c>
      <c r="G408">
        <v>9.9</v>
      </c>
      <c r="H408" s="1">
        <v>8145</v>
      </c>
      <c r="I408" s="1">
        <v>19673</v>
      </c>
      <c r="K408">
        <v>1.0485</v>
      </c>
      <c r="L408">
        <v>1.6095</v>
      </c>
      <c r="M408">
        <v>125.72</v>
      </c>
      <c r="V408">
        <v>192.98</v>
      </c>
      <c r="W408">
        <v>75.89</v>
      </c>
      <c r="X408">
        <v>86.68</v>
      </c>
      <c r="Y408">
        <v>13.79</v>
      </c>
      <c r="Z408">
        <v>16.92</v>
      </c>
      <c r="AA408">
        <v>17.28</v>
      </c>
      <c r="AB408">
        <v>14.49</v>
      </c>
      <c r="AC408">
        <v>9.97</v>
      </c>
      <c r="AD408">
        <v>69.1</v>
      </c>
      <c r="AE408">
        <v>67.44</v>
      </c>
    </row>
    <row r="409" spans="1:31" ht="13.5">
      <c r="A409">
        <v>2003.01</v>
      </c>
      <c r="B409">
        <v>119.21</v>
      </c>
      <c r="C409">
        <v>118.65</v>
      </c>
      <c r="D409">
        <v>-0.397</v>
      </c>
      <c r="E409">
        <v>-1.31</v>
      </c>
      <c r="F409">
        <v>9.5</v>
      </c>
      <c r="G409">
        <v>9.5</v>
      </c>
      <c r="H409" s="1">
        <v>8802</v>
      </c>
      <c r="I409" s="1">
        <v>21850</v>
      </c>
      <c r="K409">
        <v>1.0739</v>
      </c>
      <c r="L409">
        <v>1.6448</v>
      </c>
      <c r="M409">
        <v>127.74</v>
      </c>
      <c r="V409">
        <v>195.65</v>
      </c>
      <c r="W409">
        <v>77.82</v>
      </c>
      <c r="X409">
        <v>86.93</v>
      </c>
      <c r="Y409">
        <v>13.81</v>
      </c>
      <c r="Z409">
        <v>17.18</v>
      </c>
      <c r="AA409">
        <v>17.08</v>
      </c>
      <c r="AB409">
        <v>14.33</v>
      </c>
      <c r="AC409">
        <v>10.13</v>
      </c>
      <c r="AD409">
        <v>68.38</v>
      </c>
      <c r="AE409">
        <v>69.7</v>
      </c>
    </row>
    <row r="410" spans="1:31" ht="13.5">
      <c r="A410">
        <v>2003.02</v>
      </c>
      <c r="B410">
        <v>117.75</v>
      </c>
      <c r="C410">
        <v>119.27</v>
      </c>
      <c r="D410">
        <v>-0.388</v>
      </c>
      <c r="E410">
        <v>-1.29</v>
      </c>
      <c r="F410">
        <v>9.7</v>
      </c>
      <c r="G410">
        <v>9.6</v>
      </c>
      <c r="H410" s="1">
        <v>8878</v>
      </c>
      <c r="I410" s="1">
        <v>20811</v>
      </c>
      <c r="K410">
        <v>1.0779</v>
      </c>
      <c r="L410">
        <v>1.5737</v>
      </c>
      <c r="M410">
        <v>126.92</v>
      </c>
      <c r="V410">
        <v>185.3</v>
      </c>
      <c r="W410">
        <v>79.13</v>
      </c>
      <c r="X410">
        <v>86.86</v>
      </c>
      <c r="Y410">
        <v>13.84</v>
      </c>
      <c r="Z410">
        <v>17.08</v>
      </c>
      <c r="AA410">
        <v>16.43</v>
      </c>
      <c r="AB410">
        <v>14.15</v>
      </c>
      <c r="AC410">
        <v>9.17</v>
      </c>
      <c r="AD410">
        <v>67.77</v>
      </c>
      <c r="AE410">
        <v>71.53</v>
      </c>
    </row>
    <row r="411" spans="1:31" ht="13.5">
      <c r="A411">
        <v>2003.03</v>
      </c>
      <c r="B411">
        <v>119.02</v>
      </c>
      <c r="C411">
        <v>118.57</v>
      </c>
      <c r="D411">
        <v>-0.367</v>
      </c>
      <c r="E411">
        <v>-1.21</v>
      </c>
      <c r="F411">
        <v>9.6</v>
      </c>
      <c r="G411">
        <v>9.5</v>
      </c>
      <c r="H411" s="1">
        <v>8752</v>
      </c>
      <c r="I411" s="1">
        <v>23938</v>
      </c>
      <c r="K411">
        <v>1.09</v>
      </c>
      <c r="L411">
        <v>1.579</v>
      </c>
      <c r="M411">
        <v>130.96</v>
      </c>
      <c r="V411">
        <v>189.72</v>
      </c>
      <c r="W411">
        <v>81.76</v>
      </c>
      <c r="X411">
        <v>88.75</v>
      </c>
      <c r="Y411">
        <v>14.18</v>
      </c>
      <c r="Z411">
        <v>17.63</v>
      </c>
      <c r="AA411">
        <v>16.51</v>
      </c>
      <c r="AB411">
        <v>14.51</v>
      </c>
      <c r="AC411">
        <v>9.52</v>
      </c>
      <c r="AD411">
        <v>68.09</v>
      </c>
      <c r="AE411">
        <v>72.63</v>
      </c>
    </row>
    <row r="412" spans="1:31" ht="13.5">
      <c r="A412">
        <v>2003.04</v>
      </c>
      <c r="B412">
        <v>119.46</v>
      </c>
      <c r="C412">
        <v>119.79</v>
      </c>
      <c r="D412">
        <v>-0.393</v>
      </c>
      <c r="E412">
        <v>-1.26</v>
      </c>
      <c r="F412">
        <v>8.6</v>
      </c>
      <c r="G412">
        <v>8.8</v>
      </c>
      <c r="H412" s="1">
        <v>8696</v>
      </c>
      <c r="I412" s="1">
        <v>24520</v>
      </c>
      <c r="K412">
        <v>1.118</v>
      </c>
      <c r="L412">
        <v>1.6</v>
      </c>
      <c r="M412">
        <v>133.71</v>
      </c>
      <c r="V412">
        <v>191.36</v>
      </c>
      <c r="W412">
        <v>83.43</v>
      </c>
      <c r="X412">
        <v>88.3</v>
      </c>
      <c r="Y412">
        <v>14.64</v>
      </c>
      <c r="Z412">
        <v>18.01</v>
      </c>
      <c r="AA412">
        <v>17.1</v>
      </c>
      <c r="AB412">
        <v>14.52</v>
      </c>
      <c r="AC412">
        <v>9.87</v>
      </c>
      <c r="AD412">
        <v>67.4</v>
      </c>
      <c r="AE412">
        <v>74.89</v>
      </c>
    </row>
    <row r="413" spans="1:31" ht="13.5">
      <c r="A413">
        <v>2003.05</v>
      </c>
      <c r="B413">
        <v>118.63</v>
      </c>
      <c r="C413">
        <v>117.26</v>
      </c>
      <c r="D413">
        <v>-0.378</v>
      </c>
      <c r="E413">
        <v>-1.24</v>
      </c>
      <c r="F413">
        <v>8.7</v>
      </c>
      <c r="G413">
        <v>8.8</v>
      </c>
      <c r="H413" s="1">
        <v>10562</v>
      </c>
      <c r="I413" s="1">
        <v>25153</v>
      </c>
      <c r="K413">
        <v>1.1766</v>
      </c>
      <c r="L413">
        <v>1.6393</v>
      </c>
      <c r="M413">
        <v>139.25</v>
      </c>
      <c r="V413">
        <v>194.01</v>
      </c>
      <c r="W413">
        <v>86.31</v>
      </c>
      <c r="X413">
        <v>90.88</v>
      </c>
      <c r="Y413">
        <v>15.24</v>
      </c>
      <c r="Z413">
        <v>18.75</v>
      </c>
      <c r="AA413">
        <v>17.69</v>
      </c>
      <c r="AB413">
        <v>14.31</v>
      </c>
      <c r="AC413">
        <v>9.81</v>
      </c>
      <c r="AD413">
        <v>68.21</v>
      </c>
      <c r="AE413">
        <v>77.08</v>
      </c>
    </row>
    <row r="414" spans="1:31" ht="13.5">
      <c r="A414">
        <v>2003.06</v>
      </c>
      <c r="B414">
        <v>119.82</v>
      </c>
      <c r="C414">
        <v>118.26</v>
      </c>
      <c r="D414">
        <v>-0.353</v>
      </c>
      <c r="E414">
        <v>-1.15</v>
      </c>
      <c r="F414">
        <v>8.4</v>
      </c>
      <c r="G414">
        <v>8.3</v>
      </c>
      <c r="H414" s="1">
        <v>8046</v>
      </c>
      <c r="I414" s="1">
        <v>26843</v>
      </c>
      <c r="K414">
        <v>1.1502</v>
      </c>
      <c r="L414">
        <v>1.6529</v>
      </c>
      <c r="M414">
        <v>137.85</v>
      </c>
      <c r="V414">
        <v>198.1</v>
      </c>
      <c r="W414">
        <v>88.4</v>
      </c>
      <c r="X414">
        <v>88.65</v>
      </c>
      <c r="Y414">
        <v>14.98</v>
      </c>
      <c r="Z414">
        <v>18.55</v>
      </c>
      <c r="AA414">
        <v>16.59</v>
      </c>
      <c r="AB414">
        <v>14.43</v>
      </c>
      <c r="AC414">
        <v>10.02</v>
      </c>
      <c r="AD414">
        <v>68.07</v>
      </c>
      <c r="AE414">
        <v>80.46</v>
      </c>
    </row>
    <row r="415" spans="1:31" ht="13.5">
      <c r="A415">
        <v>2003.07</v>
      </c>
      <c r="B415">
        <v>120.11</v>
      </c>
      <c r="C415">
        <v>118.69</v>
      </c>
      <c r="D415">
        <v>-0.348</v>
      </c>
      <c r="E415">
        <v>-1.13</v>
      </c>
      <c r="F415">
        <v>8</v>
      </c>
      <c r="G415">
        <v>8.4</v>
      </c>
      <c r="H415" s="1">
        <v>8174</v>
      </c>
      <c r="I415" s="1">
        <v>24334</v>
      </c>
      <c r="K415">
        <v>1.1231</v>
      </c>
      <c r="L415">
        <v>1.609</v>
      </c>
      <c r="M415">
        <v>134.88</v>
      </c>
      <c r="V415">
        <v>193.24</v>
      </c>
      <c r="W415">
        <v>85.33</v>
      </c>
      <c r="X415">
        <v>87.43</v>
      </c>
      <c r="Y415">
        <v>14.61</v>
      </c>
      <c r="Z415">
        <v>18.15</v>
      </c>
      <c r="AA415">
        <v>16.48</v>
      </c>
      <c r="AB415">
        <v>14.48</v>
      </c>
      <c r="AC415">
        <v>10.18</v>
      </c>
      <c r="AD415">
        <v>68.26</v>
      </c>
      <c r="AE415">
        <v>77.75</v>
      </c>
    </row>
    <row r="416" spans="1:31" ht="13.5">
      <c r="A416">
        <v>2003.08</v>
      </c>
      <c r="B416">
        <v>117.13</v>
      </c>
      <c r="C416">
        <v>118.83</v>
      </c>
      <c r="D416">
        <v>-0.338</v>
      </c>
      <c r="E416">
        <v>-1.14</v>
      </c>
      <c r="F416">
        <v>8.3</v>
      </c>
      <c r="G416">
        <v>8.6</v>
      </c>
      <c r="H416" s="1">
        <v>6735</v>
      </c>
      <c r="I416" s="1">
        <v>24259</v>
      </c>
      <c r="K416">
        <v>1.0986</v>
      </c>
      <c r="L416">
        <v>1.5773</v>
      </c>
      <c r="M416">
        <v>128.59</v>
      </c>
      <c r="V416">
        <v>184.62</v>
      </c>
      <c r="W416">
        <v>84.51</v>
      </c>
      <c r="X416">
        <v>83.58</v>
      </c>
      <c r="Y416">
        <v>13.99</v>
      </c>
      <c r="Z416">
        <v>17.32</v>
      </c>
      <c r="AA416">
        <v>15.59</v>
      </c>
      <c r="AB416">
        <v>14.16</v>
      </c>
      <c r="AC416">
        <v>9.95</v>
      </c>
      <c r="AD416">
        <v>66.75</v>
      </c>
      <c r="AE416">
        <v>75.97</v>
      </c>
    </row>
    <row r="417" spans="1:31" ht="13.5">
      <c r="A417">
        <v>2003.09</v>
      </c>
      <c r="B417">
        <v>110.48</v>
      </c>
      <c r="C417">
        <v>115.19</v>
      </c>
      <c r="D417">
        <v>-0.348</v>
      </c>
      <c r="E417">
        <v>-1.18</v>
      </c>
      <c r="F417">
        <v>12.4</v>
      </c>
      <c r="G417">
        <v>11</v>
      </c>
      <c r="H417" s="1">
        <v>10358</v>
      </c>
      <c r="I417" s="1">
        <v>26652</v>
      </c>
      <c r="K417">
        <v>1.165</v>
      </c>
      <c r="L417">
        <v>1.662</v>
      </c>
      <c r="M417">
        <v>129.55</v>
      </c>
      <c r="V417">
        <v>184.81</v>
      </c>
      <c r="W417">
        <v>82.33</v>
      </c>
      <c r="X417">
        <v>84.19</v>
      </c>
      <c r="Y417">
        <v>14.35</v>
      </c>
      <c r="Z417">
        <v>17.45</v>
      </c>
      <c r="AA417">
        <v>15.76</v>
      </c>
      <c r="AB417">
        <v>13.46</v>
      </c>
      <c r="AC417">
        <v>9.66</v>
      </c>
      <c r="AD417">
        <v>64.26</v>
      </c>
      <c r="AE417">
        <v>75.58</v>
      </c>
    </row>
    <row r="418" spans="1:31" ht="13.5">
      <c r="A418">
        <v>2003.1</v>
      </c>
      <c r="B418">
        <v>108.99</v>
      </c>
      <c r="C418">
        <v>109.58</v>
      </c>
      <c r="D418">
        <v>-0.333</v>
      </c>
      <c r="E418">
        <v>-1.19</v>
      </c>
      <c r="F418">
        <v>9.7</v>
      </c>
      <c r="G418">
        <v>9.8</v>
      </c>
      <c r="H418" s="1">
        <v>8346</v>
      </c>
      <c r="I418" s="1">
        <v>23387</v>
      </c>
      <c r="K418">
        <v>1.1609</v>
      </c>
      <c r="L418">
        <v>1.6956</v>
      </c>
      <c r="M418">
        <v>126.26</v>
      </c>
      <c r="V418">
        <v>184.41</v>
      </c>
      <c r="W418">
        <v>82.43</v>
      </c>
      <c r="X418">
        <v>81.27</v>
      </c>
      <c r="Y418">
        <v>13.92</v>
      </c>
      <c r="Z418">
        <v>16.98</v>
      </c>
      <c r="AA418">
        <v>15.34</v>
      </c>
      <c r="AB418">
        <v>13.07</v>
      </c>
      <c r="AC418">
        <v>9.2</v>
      </c>
      <c r="AD418">
        <v>62.51</v>
      </c>
      <c r="AE418">
        <v>76.97</v>
      </c>
    </row>
    <row r="419" spans="1:31" ht="13.5">
      <c r="A419">
        <v>2003.11</v>
      </c>
      <c r="B419">
        <v>109.34</v>
      </c>
      <c r="C419">
        <v>109.2</v>
      </c>
      <c r="D419">
        <v>-0.324</v>
      </c>
      <c r="E419">
        <v>-1.17</v>
      </c>
      <c r="F419">
        <v>8.2</v>
      </c>
      <c r="G419">
        <v>9</v>
      </c>
      <c r="H419" s="1">
        <v>8170</v>
      </c>
      <c r="I419" s="1">
        <v>23220</v>
      </c>
      <c r="K419">
        <v>1.1995</v>
      </c>
      <c r="L419">
        <v>1.7219</v>
      </c>
      <c r="M419">
        <v>131.35</v>
      </c>
      <c r="V419">
        <v>188.55</v>
      </c>
      <c r="W419">
        <v>84.41</v>
      </c>
      <c r="X419">
        <v>84.77</v>
      </c>
      <c r="Y419">
        <v>14.5</v>
      </c>
      <c r="Z419">
        <v>17.64</v>
      </c>
      <c r="AA419">
        <v>16.05</v>
      </c>
      <c r="AB419">
        <v>13.22</v>
      </c>
      <c r="AC419">
        <v>9.08</v>
      </c>
      <c r="AD419">
        <v>63.52</v>
      </c>
      <c r="AE419">
        <v>79.23</v>
      </c>
    </row>
    <row r="420" spans="1:31" ht="13.5">
      <c r="A420">
        <v>2003.12</v>
      </c>
      <c r="B420">
        <v>106.97</v>
      </c>
      <c r="C420">
        <v>107.9</v>
      </c>
      <c r="D420">
        <v>-0.305</v>
      </c>
      <c r="E420">
        <v>-1.12</v>
      </c>
      <c r="F420">
        <v>8.6</v>
      </c>
      <c r="G420">
        <v>9.1</v>
      </c>
      <c r="H420" s="1">
        <v>6396</v>
      </c>
      <c r="I420" s="1">
        <v>26456</v>
      </c>
      <c r="K420">
        <v>1.2597</v>
      </c>
      <c r="L420">
        <v>1.7842</v>
      </c>
      <c r="M420">
        <v>134.91</v>
      </c>
      <c r="V420">
        <v>191.09</v>
      </c>
      <c r="W420">
        <v>82.88</v>
      </c>
      <c r="X420">
        <v>86.51</v>
      </c>
      <c r="Y420">
        <v>14.89</v>
      </c>
      <c r="Z420">
        <v>18.11</v>
      </c>
      <c r="AA420">
        <v>16.07</v>
      </c>
      <c r="AB420">
        <v>12.94</v>
      </c>
      <c r="AC420">
        <v>8.95</v>
      </c>
      <c r="AD420">
        <v>63.04</v>
      </c>
      <c r="AE420">
        <v>80.54</v>
      </c>
    </row>
    <row r="421" spans="1:31" ht="13.5">
      <c r="A421">
        <v>2004.01</v>
      </c>
      <c r="B421">
        <v>105.88</v>
      </c>
      <c r="C421">
        <v>106.48</v>
      </c>
      <c r="D421">
        <v>-0.306</v>
      </c>
      <c r="E421">
        <v>-1.11</v>
      </c>
      <c r="F421">
        <v>9.8</v>
      </c>
      <c r="G421">
        <v>9.6</v>
      </c>
      <c r="H421" s="1">
        <v>9598</v>
      </c>
      <c r="I421" s="1">
        <v>30501</v>
      </c>
      <c r="K421">
        <v>1.2452</v>
      </c>
      <c r="L421">
        <v>1.8215</v>
      </c>
      <c r="M421">
        <v>131.95</v>
      </c>
      <c r="V421">
        <v>193.02</v>
      </c>
      <c r="W421">
        <v>79.89</v>
      </c>
      <c r="X421">
        <v>84.15</v>
      </c>
      <c r="Y421">
        <v>14.3</v>
      </c>
      <c r="Z421">
        <v>17.71</v>
      </c>
      <c r="AA421">
        <v>15.1</v>
      </c>
      <c r="AB421">
        <v>12.81</v>
      </c>
      <c r="AC421">
        <v>9.03</v>
      </c>
      <c r="AD421">
        <v>62.57</v>
      </c>
      <c r="AE421">
        <v>80.8</v>
      </c>
    </row>
    <row r="422" spans="1:31" ht="13.5">
      <c r="A422">
        <v>2004.02</v>
      </c>
      <c r="B422">
        <v>109.08</v>
      </c>
      <c r="C422">
        <v>106.55</v>
      </c>
      <c r="D422">
        <v>-0.313</v>
      </c>
      <c r="E422">
        <v>-1.11</v>
      </c>
      <c r="F422">
        <v>8.5</v>
      </c>
      <c r="G422">
        <v>8.4</v>
      </c>
      <c r="H422" s="1">
        <v>9376</v>
      </c>
      <c r="I422" s="1">
        <v>27973</v>
      </c>
      <c r="K422">
        <v>1.2441</v>
      </c>
      <c r="L422">
        <v>1.8575</v>
      </c>
      <c r="M422">
        <v>135.61</v>
      </c>
      <c r="V422">
        <v>202.47</v>
      </c>
      <c r="W422">
        <v>81.31</v>
      </c>
      <c r="X422">
        <v>85.96</v>
      </c>
      <c r="Y422">
        <v>14.66</v>
      </c>
      <c r="Z422">
        <v>18.19</v>
      </c>
      <c r="AA422">
        <v>15.47</v>
      </c>
      <c r="AB422">
        <v>13.22</v>
      </c>
      <c r="AC422">
        <v>9.31</v>
      </c>
      <c r="AD422">
        <v>64</v>
      </c>
      <c r="AE422">
        <v>84.12</v>
      </c>
    </row>
    <row r="423" spans="1:31" ht="13.5">
      <c r="A423">
        <v>2004.03</v>
      </c>
      <c r="B423">
        <v>103.95</v>
      </c>
      <c r="C423">
        <v>108.62</v>
      </c>
      <c r="D423">
        <v>-0.293</v>
      </c>
      <c r="E423">
        <v>-1.11</v>
      </c>
      <c r="F423">
        <v>13.1</v>
      </c>
      <c r="G423">
        <v>11.4</v>
      </c>
      <c r="H423" s="1">
        <v>10310</v>
      </c>
      <c r="I423" s="1">
        <v>24950</v>
      </c>
      <c r="K423">
        <v>1.2292</v>
      </c>
      <c r="L423">
        <v>1.84</v>
      </c>
      <c r="M423">
        <v>128.21</v>
      </c>
      <c r="V423">
        <v>191.91</v>
      </c>
      <c r="W423">
        <v>79.62</v>
      </c>
      <c r="X423">
        <v>82.27</v>
      </c>
      <c r="Y423">
        <v>13.81</v>
      </c>
      <c r="Z423">
        <v>17.22</v>
      </c>
      <c r="AA423">
        <v>15.2</v>
      </c>
      <c r="AB423">
        <v>12.76</v>
      </c>
      <c r="AC423">
        <v>9.11</v>
      </c>
      <c r="AD423">
        <v>62.27</v>
      </c>
      <c r="AE423">
        <v>79.48</v>
      </c>
    </row>
    <row r="424" spans="1:31" ht="13.5">
      <c r="A424">
        <v>2004.04</v>
      </c>
      <c r="B424">
        <v>110.44</v>
      </c>
      <c r="C424">
        <v>107.25</v>
      </c>
      <c r="D424">
        <v>-0.343</v>
      </c>
      <c r="E424">
        <v>-1.19</v>
      </c>
      <c r="F424">
        <v>10.7</v>
      </c>
      <c r="G424">
        <v>10.1</v>
      </c>
      <c r="H424" s="1">
        <v>8537</v>
      </c>
      <c r="I424" s="1">
        <v>27076</v>
      </c>
      <c r="K424">
        <v>1.1975</v>
      </c>
      <c r="L424">
        <v>1.7744</v>
      </c>
      <c r="M424">
        <v>131.96</v>
      </c>
      <c r="V424">
        <v>195.54</v>
      </c>
      <c r="W424">
        <v>80.37</v>
      </c>
      <c r="X424">
        <v>84.87</v>
      </c>
      <c r="Y424">
        <v>14.42</v>
      </c>
      <c r="Z424">
        <v>17.73</v>
      </c>
      <c r="AA424">
        <v>16.03</v>
      </c>
      <c r="AB424">
        <v>13.33</v>
      </c>
      <c r="AC424">
        <v>9.38</v>
      </c>
      <c r="AD424">
        <v>64.76</v>
      </c>
      <c r="AE424">
        <v>79.45</v>
      </c>
    </row>
    <row r="425" spans="1:31" ht="13.5">
      <c r="A425">
        <v>2004.05</v>
      </c>
      <c r="B425">
        <v>109.56</v>
      </c>
      <c r="C425">
        <v>112.35</v>
      </c>
      <c r="D425">
        <v>-0.378</v>
      </c>
      <c r="E425">
        <v>-1.35</v>
      </c>
      <c r="F425">
        <v>12.6</v>
      </c>
      <c r="G425">
        <v>11.4</v>
      </c>
      <c r="H425" s="1">
        <v>10572</v>
      </c>
      <c r="I425" s="1">
        <v>24621</v>
      </c>
      <c r="K425">
        <v>1.2217</v>
      </c>
      <c r="L425">
        <v>1.833</v>
      </c>
      <c r="M425">
        <v>133.78</v>
      </c>
      <c r="V425">
        <v>200.71</v>
      </c>
      <c r="W425">
        <v>80.13</v>
      </c>
      <c r="X425">
        <v>87.37</v>
      </c>
      <c r="Y425">
        <v>14.68</v>
      </c>
      <c r="Z425">
        <v>17.98</v>
      </c>
      <c r="AA425">
        <v>16.28</v>
      </c>
      <c r="AB425">
        <v>13.37</v>
      </c>
      <c r="AC425">
        <v>9.44</v>
      </c>
      <c r="AD425">
        <v>64.47</v>
      </c>
      <c r="AE425">
        <v>78.16</v>
      </c>
    </row>
    <row r="426" spans="1:31" ht="13.5">
      <c r="A426">
        <v>2004.06</v>
      </c>
      <c r="B426">
        <v>108.69</v>
      </c>
      <c r="C426">
        <v>109.47</v>
      </c>
      <c r="D426">
        <v>-0.456</v>
      </c>
      <c r="E426">
        <v>-1.6</v>
      </c>
      <c r="F426">
        <v>10.7</v>
      </c>
      <c r="G426">
        <v>10.3</v>
      </c>
      <c r="H426" s="1">
        <v>9152</v>
      </c>
      <c r="I426" s="1">
        <v>31175</v>
      </c>
      <c r="K426">
        <v>1.2179</v>
      </c>
      <c r="L426">
        <v>1.8126</v>
      </c>
      <c r="M426">
        <v>132</v>
      </c>
      <c r="V426">
        <v>196.45</v>
      </c>
      <c r="W426">
        <v>80.84</v>
      </c>
      <c r="X426">
        <v>86.57</v>
      </c>
      <c r="Y426">
        <v>14.4</v>
      </c>
      <c r="Z426">
        <v>17.76</v>
      </c>
      <c r="AA426">
        <v>15.62</v>
      </c>
      <c r="AB426">
        <v>13.09</v>
      </c>
      <c r="AC426">
        <v>9.41</v>
      </c>
      <c r="AD426">
        <v>62.9</v>
      </c>
      <c r="AE426">
        <v>75.35</v>
      </c>
    </row>
    <row r="427" spans="1:31" ht="13.5">
      <c r="A427">
        <v>2004.07</v>
      </c>
      <c r="B427">
        <v>111.67</v>
      </c>
      <c r="C427">
        <v>109.36</v>
      </c>
      <c r="D427">
        <v>-0.485</v>
      </c>
      <c r="E427">
        <v>-1.67</v>
      </c>
      <c r="F427">
        <v>9.5</v>
      </c>
      <c r="G427">
        <v>9.3</v>
      </c>
      <c r="H427" s="1">
        <v>8632</v>
      </c>
      <c r="I427" s="1">
        <v>23491</v>
      </c>
      <c r="K427">
        <v>1.2032</v>
      </c>
      <c r="L427">
        <v>1.8183</v>
      </c>
      <c r="M427">
        <v>134.85</v>
      </c>
      <c r="V427">
        <v>203.8</v>
      </c>
      <c r="W427">
        <v>84.3</v>
      </c>
      <c r="X427">
        <v>87.59</v>
      </c>
      <c r="Y427">
        <v>14.59</v>
      </c>
      <c r="Z427">
        <v>18.12</v>
      </c>
      <c r="AA427">
        <v>15.99</v>
      </c>
      <c r="AB427">
        <v>13.53</v>
      </c>
      <c r="AC427">
        <v>9.56</v>
      </c>
      <c r="AD427">
        <v>65.17</v>
      </c>
      <c r="AE427">
        <v>78.85</v>
      </c>
    </row>
    <row r="428" spans="1:31" ht="13.5">
      <c r="A428">
        <v>2004.08</v>
      </c>
      <c r="B428">
        <v>109.86</v>
      </c>
      <c r="C428">
        <v>110.35</v>
      </c>
      <c r="D428">
        <v>-0.495</v>
      </c>
      <c r="E428">
        <v>-1.78</v>
      </c>
      <c r="F428">
        <v>9.2</v>
      </c>
      <c r="G428">
        <v>9.3</v>
      </c>
      <c r="H428" s="1">
        <v>6939</v>
      </c>
      <c r="I428" s="1">
        <v>24545</v>
      </c>
      <c r="K428">
        <v>1.2183</v>
      </c>
      <c r="L428">
        <v>1.8031</v>
      </c>
      <c r="M428">
        <v>133.59</v>
      </c>
      <c r="V428">
        <v>197.71</v>
      </c>
      <c r="W428">
        <v>83.28</v>
      </c>
      <c r="X428">
        <v>86.74</v>
      </c>
      <c r="Y428">
        <v>14.64</v>
      </c>
      <c r="Z428">
        <v>17.96</v>
      </c>
      <c r="AA428">
        <v>15.93</v>
      </c>
      <c r="AB428">
        <v>13.32</v>
      </c>
      <c r="AC428">
        <v>9.5</v>
      </c>
      <c r="AD428">
        <v>64.09</v>
      </c>
      <c r="AE428">
        <v>77.53</v>
      </c>
    </row>
    <row r="429" spans="1:31" ht="13.5">
      <c r="A429">
        <v>2004.09</v>
      </c>
      <c r="B429">
        <v>110.92</v>
      </c>
      <c r="C429">
        <v>110.01</v>
      </c>
      <c r="D429">
        <v>-0.564</v>
      </c>
      <c r="E429">
        <v>-1.99</v>
      </c>
      <c r="F429">
        <v>8.6</v>
      </c>
      <c r="G429">
        <v>8.5</v>
      </c>
      <c r="H429" s="1">
        <v>7269</v>
      </c>
      <c r="I429" s="1">
        <v>26174</v>
      </c>
      <c r="K429">
        <v>1.2417</v>
      </c>
      <c r="L429">
        <v>1.809</v>
      </c>
      <c r="M429">
        <v>137.83</v>
      </c>
      <c r="V429">
        <v>200.8</v>
      </c>
      <c r="W429">
        <v>87.76</v>
      </c>
      <c r="X429">
        <v>89.01</v>
      </c>
      <c r="Y429">
        <v>15.23</v>
      </c>
      <c r="Z429">
        <v>18.52</v>
      </c>
      <c r="AA429">
        <v>16.5</v>
      </c>
      <c r="AB429">
        <v>13.42</v>
      </c>
      <c r="AC429">
        <v>9.64</v>
      </c>
      <c r="AD429">
        <v>65.89</v>
      </c>
      <c r="AE429">
        <v>80.41</v>
      </c>
    </row>
    <row r="430" spans="1:31" ht="13.5">
      <c r="A430">
        <v>2004.1</v>
      </c>
      <c r="B430">
        <v>105.87</v>
      </c>
      <c r="C430">
        <v>108.92</v>
      </c>
      <c r="D430">
        <v>-0.578</v>
      </c>
      <c r="E430">
        <v>-2.13</v>
      </c>
      <c r="F430">
        <v>9.8</v>
      </c>
      <c r="G430">
        <v>9.5</v>
      </c>
      <c r="H430" s="1">
        <v>8660</v>
      </c>
      <c r="I430" s="1">
        <v>25872</v>
      </c>
      <c r="K430">
        <v>1.2746</v>
      </c>
      <c r="L430">
        <v>1.8345</v>
      </c>
      <c r="M430">
        <v>135.27</v>
      </c>
      <c r="V430">
        <v>194.7</v>
      </c>
      <c r="W430">
        <v>86.93</v>
      </c>
      <c r="X430">
        <v>88.53</v>
      </c>
      <c r="Y430">
        <v>14.95</v>
      </c>
      <c r="Z430">
        <v>18.2</v>
      </c>
      <c r="AA430">
        <v>16.61</v>
      </c>
      <c r="AB430">
        <v>12.83</v>
      </c>
      <c r="AC430">
        <v>9.45</v>
      </c>
      <c r="AD430">
        <v>63.8</v>
      </c>
      <c r="AE430">
        <v>79.26</v>
      </c>
    </row>
    <row r="431" spans="1:31" ht="13.5">
      <c r="A431">
        <v>2004.11</v>
      </c>
      <c r="B431">
        <v>103.17</v>
      </c>
      <c r="C431">
        <v>104.9</v>
      </c>
      <c r="D431">
        <v>-0.609</v>
      </c>
      <c r="E431">
        <v>-2.36</v>
      </c>
      <c r="F431">
        <v>9.7</v>
      </c>
      <c r="G431">
        <v>9.7</v>
      </c>
      <c r="H431" s="1">
        <v>8214</v>
      </c>
      <c r="I431" s="1">
        <v>23482</v>
      </c>
      <c r="K431">
        <v>1.3259</v>
      </c>
      <c r="L431">
        <v>1.9073</v>
      </c>
      <c r="M431">
        <v>136.81</v>
      </c>
      <c r="V431">
        <v>196.8</v>
      </c>
      <c r="W431">
        <v>86.69</v>
      </c>
      <c r="X431">
        <v>90.34</v>
      </c>
      <c r="Y431">
        <v>15.32</v>
      </c>
      <c r="Z431">
        <v>18.41</v>
      </c>
      <c r="AA431">
        <v>16.81</v>
      </c>
      <c r="AB431">
        <v>12.44</v>
      </c>
      <c r="AC431">
        <v>9.84</v>
      </c>
      <c r="AD431">
        <v>62.97</v>
      </c>
      <c r="AE431">
        <v>79.69</v>
      </c>
    </row>
    <row r="432" spans="1:31" ht="13.5">
      <c r="A432">
        <v>2004.12</v>
      </c>
      <c r="B432">
        <v>103.78</v>
      </c>
      <c r="C432">
        <v>103.84</v>
      </c>
      <c r="D432">
        <v>-0.655</v>
      </c>
      <c r="E432">
        <v>-2.52</v>
      </c>
      <c r="F432">
        <v>10</v>
      </c>
      <c r="G432">
        <v>9.8</v>
      </c>
      <c r="H432" s="1">
        <v>7573</v>
      </c>
      <c r="I432" s="1">
        <v>26849</v>
      </c>
      <c r="K432">
        <v>1.3538</v>
      </c>
      <c r="L432">
        <v>1.916</v>
      </c>
      <c r="M432">
        <v>140.96</v>
      </c>
      <c r="V432">
        <v>199.49</v>
      </c>
      <c r="W432">
        <v>86.52</v>
      </c>
      <c r="X432">
        <v>91.24</v>
      </c>
      <c r="Y432">
        <v>15.61</v>
      </c>
      <c r="Z432">
        <v>18.95</v>
      </c>
      <c r="AA432">
        <v>17.13</v>
      </c>
      <c r="AB432">
        <v>12.55</v>
      </c>
      <c r="AC432">
        <v>9.96</v>
      </c>
      <c r="AD432">
        <v>63.8</v>
      </c>
      <c r="AE432">
        <v>81.27</v>
      </c>
    </row>
    <row r="433" spans="1:31" ht="13.5">
      <c r="A433">
        <v>2005.01</v>
      </c>
      <c r="B433">
        <v>103.58</v>
      </c>
      <c r="C433">
        <v>103.21</v>
      </c>
      <c r="D433">
        <v>-0.688</v>
      </c>
      <c r="E433">
        <v>-2.68</v>
      </c>
      <c r="F433">
        <v>10</v>
      </c>
      <c r="G433">
        <v>9.6</v>
      </c>
      <c r="H433" s="1">
        <v>8541</v>
      </c>
      <c r="I433" s="1">
        <v>24860</v>
      </c>
      <c r="K433">
        <v>1.3049</v>
      </c>
      <c r="L433">
        <v>1.885</v>
      </c>
      <c r="M433">
        <v>135.19</v>
      </c>
      <c r="V433">
        <v>195.29</v>
      </c>
      <c r="W433">
        <v>83.58</v>
      </c>
      <c r="X433">
        <v>87.23</v>
      </c>
      <c r="Y433">
        <v>14.85</v>
      </c>
      <c r="Z433">
        <v>18.17</v>
      </c>
      <c r="AA433">
        <v>16.3</v>
      </c>
      <c r="AB433">
        <v>12.47</v>
      </c>
      <c r="AC433">
        <v>10.09</v>
      </c>
      <c r="AD433">
        <v>63.32</v>
      </c>
      <c r="AE433">
        <v>80.38</v>
      </c>
    </row>
    <row r="434" spans="1:31" ht="13.5">
      <c r="A434">
        <v>2005.02</v>
      </c>
      <c r="B434">
        <v>104.58</v>
      </c>
      <c r="C434">
        <v>104.88</v>
      </c>
      <c r="D434">
        <v>-0.765</v>
      </c>
      <c r="E434">
        <v>-2.86</v>
      </c>
      <c r="F434">
        <v>9</v>
      </c>
      <c r="G434">
        <v>9</v>
      </c>
      <c r="H434" s="1">
        <v>8423</v>
      </c>
      <c r="I434" s="1">
        <v>26021</v>
      </c>
      <c r="K434">
        <v>1.3274</v>
      </c>
      <c r="L434">
        <v>1.9249</v>
      </c>
      <c r="M434">
        <v>139.02</v>
      </c>
      <c r="V434">
        <v>201.59</v>
      </c>
      <c r="W434">
        <v>85.18</v>
      </c>
      <c r="X434">
        <v>90.4</v>
      </c>
      <c r="Y434">
        <v>15.34</v>
      </c>
      <c r="Z434">
        <v>18.67</v>
      </c>
      <c r="AA434">
        <v>16.89</v>
      </c>
      <c r="AB434">
        <v>12.74</v>
      </c>
      <c r="AC434">
        <v>10.43</v>
      </c>
      <c r="AD434">
        <v>64.49</v>
      </c>
      <c r="AE434">
        <v>83.16</v>
      </c>
    </row>
    <row r="435" spans="1:31" ht="13.5">
      <c r="A435">
        <v>2005.03</v>
      </c>
      <c r="B435">
        <v>106.97</v>
      </c>
      <c r="C435">
        <v>105.31</v>
      </c>
      <c r="D435">
        <v>-0.833</v>
      </c>
      <c r="E435">
        <v>-3.04</v>
      </c>
      <c r="F435">
        <v>8.9</v>
      </c>
      <c r="G435">
        <v>8.9</v>
      </c>
      <c r="H435" s="1">
        <v>8452</v>
      </c>
      <c r="I435" s="1">
        <v>29289</v>
      </c>
      <c r="K435">
        <v>1.2969</v>
      </c>
      <c r="L435">
        <v>1.8888</v>
      </c>
      <c r="M435">
        <v>139.22</v>
      </c>
      <c r="V435">
        <v>202.76</v>
      </c>
      <c r="W435">
        <v>88.76</v>
      </c>
      <c r="X435">
        <v>89.82</v>
      </c>
      <c r="Y435">
        <v>15.2</v>
      </c>
      <c r="Z435">
        <v>18.69</v>
      </c>
      <c r="AA435">
        <v>16.92</v>
      </c>
      <c r="AB435">
        <v>12.95</v>
      </c>
      <c r="AC435">
        <v>10.54</v>
      </c>
      <c r="AD435">
        <v>65.03</v>
      </c>
      <c r="AE435">
        <v>82.97</v>
      </c>
    </row>
    <row r="436" spans="1:31" ht="13.5">
      <c r="A436">
        <v>2005.04</v>
      </c>
      <c r="B436">
        <v>105.87</v>
      </c>
      <c r="C436">
        <v>107.36</v>
      </c>
      <c r="D436">
        <v>-0.874</v>
      </c>
      <c r="E436">
        <v>-3.16</v>
      </c>
      <c r="F436">
        <v>8</v>
      </c>
      <c r="G436">
        <v>8.5</v>
      </c>
      <c r="H436" s="1">
        <v>8693</v>
      </c>
      <c r="I436" s="1">
        <v>26229</v>
      </c>
      <c r="K436">
        <v>1.2919</v>
      </c>
      <c r="L436">
        <v>1.9122</v>
      </c>
      <c r="M436">
        <v>136.8</v>
      </c>
      <c r="V436">
        <v>202.48</v>
      </c>
      <c r="W436">
        <v>84.25</v>
      </c>
      <c r="X436">
        <v>89</v>
      </c>
      <c r="Y436">
        <v>14.89</v>
      </c>
      <c r="Z436">
        <v>18.38</v>
      </c>
      <c r="AA436">
        <v>16.86</v>
      </c>
      <c r="AB436">
        <v>12.74</v>
      </c>
      <c r="AC436">
        <v>10.56</v>
      </c>
      <c r="AD436">
        <v>64.82</v>
      </c>
      <c r="AE436">
        <v>82.95</v>
      </c>
    </row>
    <row r="437" spans="1:31" ht="13.5">
      <c r="A437">
        <v>2005.05</v>
      </c>
      <c r="B437">
        <v>108.17</v>
      </c>
      <c r="C437">
        <v>106.91</v>
      </c>
      <c r="D437">
        <v>-0.905</v>
      </c>
      <c r="E437">
        <v>-3.27</v>
      </c>
      <c r="F437">
        <v>8</v>
      </c>
      <c r="G437">
        <v>8.1</v>
      </c>
      <c r="H437" s="1">
        <v>7978</v>
      </c>
      <c r="I437" s="1">
        <v>24813</v>
      </c>
      <c r="K437">
        <v>1.2349</v>
      </c>
      <c r="L437">
        <v>1.8231</v>
      </c>
      <c r="M437">
        <v>133.47</v>
      </c>
      <c r="V437">
        <v>197.04</v>
      </c>
      <c r="W437">
        <v>86.38</v>
      </c>
      <c r="X437">
        <v>86.83</v>
      </c>
      <c r="Y437">
        <v>14.58</v>
      </c>
      <c r="Z437">
        <v>17.93</v>
      </c>
      <c r="AA437">
        <v>16.82</v>
      </c>
      <c r="AB437">
        <v>13.04</v>
      </c>
      <c r="AC437">
        <v>10.76</v>
      </c>
      <c r="AD437">
        <v>64.99</v>
      </c>
      <c r="AE437">
        <v>82.04</v>
      </c>
    </row>
    <row r="438" spans="1:31" ht="13.5">
      <c r="A438">
        <v>2005.06</v>
      </c>
      <c r="B438">
        <v>110.37</v>
      </c>
      <c r="C438">
        <v>108.63</v>
      </c>
      <c r="D438">
        <v>-0.981</v>
      </c>
      <c r="E438">
        <v>-3.48</v>
      </c>
      <c r="F438">
        <v>7.7</v>
      </c>
      <c r="G438">
        <v>7.9</v>
      </c>
      <c r="H438" s="1">
        <v>8492</v>
      </c>
      <c r="I438" s="1">
        <v>27653</v>
      </c>
      <c r="K438">
        <v>1.2098</v>
      </c>
      <c r="L438">
        <v>1.793</v>
      </c>
      <c r="M438">
        <v>133.56</v>
      </c>
      <c r="V438">
        <v>197.95</v>
      </c>
      <c r="W438">
        <v>90.08</v>
      </c>
      <c r="X438">
        <v>86.07</v>
      </c>
      <c r="Y438">
        <v>14.15</v>
      </c>
      <c r="Z438">
        <v>17.92</v>
      </c>
      <c r="AA438">
        <v>16.89</v>
      </c>
      <c r="AB438">
        <v>13.31</v>
      </c>
      <c r="AC438">
        <v>10.74</v>
      </c>
      <c r="AD438">
        <v>65.45</v>
      </c>
      <c r="AE438">
        <v>84.1</v>
      </c>
    </row>
    <row r="439" spans="1:31" ht="13.5">
      <c r="A439">
        <v>2005.07</v>
      </c>
      <c r="B439">
        <v>112.18</v>
      </c>
      <c r="C439">
        <v>111.93</v>
      </c>
      <c r="D439">
        <v>-1.043</v>
      </c>
      <c r="E439">
        <v>-3.64</v>
      </c>
      <c r="F439">
        <v>8.1</v>
      </c>
      <c r="G439">
        <v>8.1</v>
      </c>
      <c r="H439" s="1">
        <v>9528</v>
      </c>
      <c r="I439" s="1">
        <v>23853</v>
      </c>
      <c r="K439">
        <v>1.2129</v>
      </c>
      <c r="L439">
        <v>1.7593</v>
      </c>
      <c r="M439">
        <v>136.11</v>
      </c>
      <c r="V439">
        <v>197.43</v>
      </c>
      <c r="W439">
        <v>91.56</v>
      </c>
      <c r="X439">
        <v>87.2</v>
      </c>
      <c r="Y439">
        <v>14.46</v>
      </c>
      <c r="Z439">
        <v>18.25</v>
      </c>
      <c r="AA439">
        <v>17.32</v>
      </c>
      <c r="AB439">
        <v>13.83</v>
      </c>
      <c r="AC439">
        <v>10.94</v>
      </c>
      <c r="AD439">
        <v>67.56</v>
      </c>
      <c r="AE439">
        <v>85.22</v>
      </c>
    </row>
    <row r="440" spans="1:31" ht="13.5">
      <c r="A440">
        <v>2005.08</v>
      </c>
      <c r="B440">
        <v>111.42</v>
      </c>
      <c r="C440">
        <v>110.72</v>
      </c>
      <c r="D440">
        <v>-1.071</v>
      </c>
      <c r="E440">
        <v>-3.8</v>
      </c>
      <c r="F440">
        <v>8.3</v>
      </c>
      <c r="G440">
        <v>8.2</v>
      </c>
      <c r="H440" s="1">
        <v>9880</v>
      </c>
      <c r="I440" s="1">
        <v>22815</v>
      </c>
      <c r="K440">
        <v>1.233</v>
      </c>
      <c r="L440">
        <v>1.8012</v>
      </c>
      <c r="M440">
        <v>137.23</v>
      </c>
      <c r="V440">
        <v>200.47</v>
      </c>
      <c r="W440">
        <v>93.58</v>
      </c>
      <c r="X440">
        <v>88.71</v>
      </c>
      <c r="Y440">
        <v>14.72</v>
      </c>
      <c r="Z440">
        <v>18.4</v>
      </c>
      <c r="AA440">
        <v>17.47</v>
      </c>
      <c r="AB440">
        <v>13.7</v>
      </c>
      <c r="AC440">
        <v>10.74</v>
      </c>
      <c r="AD440">
        <v>66.13</v>
      </c>
      <c r="AE440">
        <v>83.63</v>
      </c>
    </row>
    <row r="441" spans="1:31" ht="13.5">
      <c r="A441">
        <v>2005.09</v>
      </c>
      <c r="B441">
        <v>113.28</v>
      </c>
      <c r="C441">
        <v>111.06</v>
      </c>
      <c r="D441">
        <v>-1.153</v>
      </c>
      <c r="E441">
        <v>-3.98</v>
      </c>
      <c r="F441">
        <v>8.1</v>
      </c>
      <c r="G441">
        <v>8.1</v>
      </c>
      <c r="H441" s="1">
        <v>9900</v>
      </c>
      <c r="I441" s="1">
        <v>26486</v>
      </c>
      <c r="K441">
        <v>1.2058</v>
      </c>
      <c r="L441">
        <v>1.7696</v>
      </c>
      <c r="M441">
        <v>136.44</v>
      </c>
      <c r="V441">
        <v>200.23</v>
      </c>
      <c r="W441">
        <v>97.48</v>
      </c>
      <c r="X441">
        <v>87.78</v>
      </c>
      <c r="Y441">
        <v>14.64</v>
      </c>
      <c r="Z441">
        <v>18.28</v>
      </c>
      <c r="AA441">
        <v>17.32</v>
      </c>
      <c r="AB441">
        <v>13.96</v>
      </c>
      <c r="AC441">
        <v>10.88</v>
      </c>
      <c r="AD441">
        <v>66.96</v>
      </c>
      <c r="AE441">
        <v>86.48</v>
      </c>
    </row>
    <row r="442" spans="1:31" ht="13.5">
      <c r="A442">
        <v>2005.1</v>
      </c>
      <c r="B442">
        <v>115.67</v>
      </c>
      <c r="C442">
        <v>114.82</v>
      </c>
      <c r="D442">
        <v>-1.238</v>
      </c>
      <c r="E442">
        <v>-4.18</v>
      </c>
      <c r="F442">
        <v>7.9</v>
      </c>
      <c r="G442">
        <v>8</v>
      </c>
      <c r="H442" s="1">
        <v>9986</v>
      </c>
      <c r="I442" s="1">
        <v>26059</v>
      </c>
      <c r="K442">
        <v>1.1995</v>
      </c>
      <c r="L442">
        <v>1.7689</v>
      </c>
      <c r="M442">
        <v>138.78</v>
      </c>
      <c r="V442">
        <v>204.66</v>
      </c>
      <c r="W442">
        <v>98.08</v>
      </c>
      <c r="X442">
        <v>89.69</v>
      </c>
      <c r="Y442">
        <v>14.56</v>
      </c>
      <c r="Z442">
        <v>18.6</v>
      </c>
      <c r="AA442">
        <v>17.81</v>
      </c>
      <c r="AB442">
        <v>14.25</v>
      </c>
      <c r="AC442">
        <v>11.09</v>
      </c>
      <c r="AD442">
        <v>68.24</v>
      </c>
      <c r="AE442">
        <v>86.54</v>
      </c>
    </row>
    <row r="443" spans="1:31" ht="13.5">
      <c r="A443">
        <v>2005.11</v>
      </c>
      <c r="B443">
        <v>119.46</v>
      </c>
      <c r="C443">
        <v>118.41</v>
      </c>
      <c r="D443">
        <v>-1.297</v>
      </c>
      <c r="E443">
        <v>-4.34</v>
      </c>
      <c r="F443">
        <v>7.8</v>
      </c>
      <c r="G443">
        <v>7.9</v>
      </c>
      <c r="H443" s="1">
        <v>8363</v>
      </c>
      <c r="I443" s="1">
        <v>26243</v>
      </c>
      <c r="K443">
        <v>1.179</v>
      </c>
      <c r="L443">
        <v>1.7321</v>
      </c>
      <c r="M443">
        <v>141.04</v>
      </c>
      <c r="V443">
        <v>207.21</v>
      </c>
      <c r="W443">
        <v>102.51</v>
      </c>
      <c r="X443">
        <v>90.99</v>
      </c>
      <c r="Y443">
        <v>14.82</v>
      </c>
      <c r="Z443">
        <v>18.93</v>
      </c>
      <c r="AA443">
        <v>17.75</v>
      </c>
      <c r="AB443">
        <v>14.73</v>
      </c>
      <c r="AC443">
        <v>11.54</v>
      </c>
      <c r="AD443">
        <v>70.75</v>
      </c>
      <c r="AE443">
        <v>88.45</v>
      </c>
    </row>
    <row r="444" spans="1:31" ht="13.5">
      <c r="A444">
        <v>2005.12</v>
      </c>
      <c r="B444">
        <v>117.48</v>
      </c>
      <c r="C444">
        <v>118.64</v>
      </c>
      <c r="D444">
        <v>-1.306</v>
      </c>
      <c r="E444">
        <v>-4.45</v>
      </c>
      <c r="F444">
        <v>8.6</v>
      </c>
      <c r="G444">
        <v>8.4</v>
      </c>
      <c r="H444" s="1">
        <v>9655</v>
      </c>
      <c r="I444" s="1">
        <v>30386</v>
      </c>
      <c r="K444">
        <v>1.1842</v>
      </c>
      <c r="L444">
        <v>1.7188</v>
      </c>
      <c r="M444">
        <v>139.7</v>
      </c>
      <c r="V444">
        <v>202.77</v>
      </c>
      <c r="W444">
        <v>101.21</v>
      </c>
      <c r="X444">
        <v>89.72</v>
      </c>
      <c r="Y444">
        <v>14.86</v>
      </c>
      <c r="Z444">
        <v>18.73</v>
      </c>
      <c r="AA444">
        <v>17.49</v>
      </c>
      <c r="AB444">
        <v>14.61</v>
      </c>
      <c r="AC444">
        <v>11.71</v>
      </c>
      <c r="AD444">
        <v>70.95</v>
      </c>
      <c r="AE444">
        <v>86.61</v>
      </c>
    </row>
    <row r="445" spans="1:31" ht="13.5">
      <c r="A445">
        <v>2006.01</v>
      </c>
      <c r="B445">
        <v>117.18</v>
      </c>
      <c r="C445">
        <v>115.45</v>
      </c>
      <c r="D445">
        <v>-1.329</v>
      </c>
      <c r="E445">
        <v>-4.57</v>
      </c>
      <c r="F445">
        <v>8.8</v>
      </c>
      <c r="G445">
        <v>8.7</v>
      </c>
      <c r="H445" s="1">
        <v>9436</v>
      </c>
      <c r="I445" s="1">
        <v>28588</v>
      </c>
      <c r="K445">
        <v>1.2158</v>
      </c>
      <c r="L445">
        <v>1.782</v>
      </c>
      <c r="M445">
        <v>143.11</v>
      </c>
      <c r="V445">
        <v>209.76</v>
      </c>
      <c r="W445">
        <v>102.93</v>
      </c>
      <c r="X445">
        <v>92.08</v>
      </c>
      <c r="Y445">
        <v>15.48</v>
      </c>
      <c r="Z445">
        <v>19.18</v>
      </c>
      <c r="AA445">
        <v>17.69</v>
      </c>
      <c r="AB445">
        <v>14.41</v>
      </c>
      <c r="AC445">
        <v>12.12</v>
      </c>
      <c r="AD445">
        <v>72.58</v>
      </c>
      <c r="AE445">
        <v>89.13</v>
      </c>
    </row>
    <row r="446" spans="1:31" ht="13.5">
      <c r="A446">
        <v>2006.02</v>
      </c>
      <c r="B446">
        <v>116.35</v>
      </c>
      <c r="C446">
        <v>117.89</v>
      </c>
      <c r="D446">
        <v>-1.392</v>
      </c>
      <c r="E446">
        <v>-4.68</v>
      </c>
      <c r="F446">
        <v>9.3</v>
      </c>
      <c r="G446">
        <v>9</v>
      </c>
      <c r="H446" s="1">
        <v>9775</v>
      </c>
      <c r="I446" s="1">
        <v>26351</v>
      </c>
      <c r="K446">
        <v>1.1925</v>
      </c>
      <c r="L446">
        <v>1.7539</v>
      </c>
      <c r="M446">
        <v>138.63</v>
      </c>
      <c r="V446">
        <v>203.89</v>
      </c>
      <c r="W446">
        <v>102.16</v>
      </c>
      <c r="X446">
        <v>88.67</v>
      </c>
      <c r="Y446">
        <v>14.69</v>
      </c>
      <c r="Z446">
        <v>18.58</v>
      </c>
      <c r="AA446">
        <v>17.23</v>
      </c>
      <c r="AB446">
        <v>14.46</v>
      </c>
      <c r="AC446">
        <v>11.99</v>
      </c>
      <c r="AD446">
        <v>71.71</v>
      </c>
      <c r="AE446">
        <v>86.37</v>
      </c>
    </row>
    <row r="447" spans="1:31" ht="13.5">
      <c r="A447">
        <v>2006.03</v>
      </c>
      <c r="B447">
        <v>117.47</v>
      </c>
      <c r="C447">
        <v>117.31</v>
      </c>
      <c r="D447">
        <v>-1.448</v>
      </c>
      <c r="E447">
        <v>-4.82</v>
      </c>
      <c r="F447">
        <v>9</v>
      </c>
      <c r="G447">
        <v>8.9</v>
      </c>
      <c r="H447" s="1">
        <v>9994</v>
      </c>
      <c r="I447" s="1">
        <v>28415</v>
      </c>
      <c r="K447">
        <v>1.2139</v>
      </c>
      <c r="L447">
        <v>1.7393</v>
      </c>
      <c r="M447">
        <v>142.51</v>
      </c>
      <c r="V447">
        <v>204.19</v>
      </c>
      <c r="W447">
        <v>100.6</v>
      </c>
      <c r="X447">
        <v>90.13</v>
      </c>
      <c r="Y447">
        <v>15.12</v>
      </c>
      <c r="Z447">
        <v>19.1</v>
      </c>
      <c r="AA447">
        <v>17.93</v>
      </c>
      <c r="AB447">
        <v>14.65</v>
      </c>
      <c r="AC447">
        <v>12.05</v>
      </c>
      <c r="AD447">
        <v>72.66</v>
      </c>
      <c r="AE447">
        <v>84.12</v>
      </c>
    </row>
    <row r="448" spans="1:31" ht="13.5">
      <c r="A448">
        <v>2006.04</v>
      </c>
      <c r="B448">
        <v>114.32</v>
      </c>
      <c r="C448">
        <v>117.11</v>
      </c>
      <c r="D448">
        <v>-1.447</v>
      </c>
      <c r="E448">
        <v>-4.96</v>
      </c>
      <c r="F448">
        <v>9.2</v>
      </c>
      <c r="G448">
        <v>9.2</v>
      </c>
      <c r="H448" s="1">
        <v>10869</v>
      </c>
      <c r="I448" s="1">
        <v>26828</v>
      </c>
      <c r="K448">
        <v>1.2624</v>
      </c>
      <c r="L448">
        <v>1.822</v>
      </c>
      <c r="M448">
        <v>144.29</v>
      </c>
      <c r="V448">
        <v>208.25</v>
      </c>
      <c r="W448">
        <v>102.03</v>
      </c>
      <c r="X448">
        <v>92.1</v>
      </c>
      <c r="Y448">
        <v>15.53</v>
      </c>
      <c r="Z448">
        <v>19.35</v>
      </c>
      <c r="AA448">
        <v>18.54</v>
      </c>
      <c r="AB448">
        <v>14.25</v>
      </c>
      <c r="AC448">
        <v>12.11</v>
      </c>
      <c r="AD448">
        <v>72.3</v>
      </c>
      <c r="AE448">
        <v>86.79</v>
      </c>
    </row>
    <row r="449" spans="1:31" ht="13.5">
      <c r="A449">
        <v>2006.05</v>
      </c>
      <c r="B449">
        <v>111.85</v>
      </c>
      <c r="C449">
        <v>111.51</v>
      </c>
      <c r="D449">
        <v>-1.442</v>
      </c>
      <c r="E449">
        <v>-4.88</v>
      </c>
      <c r="F449">
        <v>10.4</v>
      </c>
      <c r="G449">
        <v>10</v>
      </c>
      <c r="H449" s="1">
        <v>13327</v>
      </c>
      <c r="I449" s="1">
        <v>33988</v>
      </c>
      <c r="K449">
        <v>1.2833</v>
      </c>
      <c r="L449">
        <v>1.8732</v>
      </c>
      <c r="M449">
        <v>144.04</v>
      </c>
      <c r="V449">
        <v>210.25</v>
      </c>
      <c r="W449">
        <v>101.79</v>
      </c>
      <c r="X449">
        <v>92.31</v>
      </c>
      <c r="Y449">
        <v>15.56</v>
      </c>
      <c r="Z449">
        <v>19.32</v>
      </c>
      <c r="AA449">
        <v>18.49</v>
      </c>
      <c r="AB449">
        <v>14</v>
      </c>
      <c r="AC449">
        <v>11.85</v>
      </c>
      <c r="AD449">
        <v>71.22</v>
      </c>
      <c r="AE449">
        <v>84.39</v>
      </c>
    </row>
    <row r="450" spans="1:31" ht="13.5">
      <c r="A450">
        <v>2006.06</v>
      </c>
      <c r="B450">
        <v>114.66</v>
      </c>
      <c r="C450">
        <v>114.53</v>
      </c>
      <c r="D450">
        <v>-1.485</v>
      </c>
      <c r="E450">
        <v>-5.06</v>
      </c>
      <c r="F450">
        <v>9</v>
      </c>
      <c r="G450">
        <v>8.8</v>
      </c>
      <c r="H450" s="1">
        <v>9788</v>
      </c>
      <c r="I450" s="1">
        <v>35291</v>
      </c>
      <c r="K450">
        <v>1.2779</v>
      </c>
      <c r="L450">
        <v>1.8491</v>
      </c>
      <c r="M450">
        <v>146.89</v>
      </c>
      <c r="V450">
        <v>212.55</v>
      </c>
      <c r="W450">
        <v>103.09</v>
      </c>
      <c r="X450">
        <v>93.86</v>
      </c>
      <c r="Y450">
        <v>15.94</v>
      </c>
      <c r="Z450">
        <v>19.69</v>
      </c>
      <c r="AA450">
        <v>18.47</v>
      </c>
      <c r="AB450">
        <v>14.4</v>
      </c>
      <c r="AC450">
        <v>12.05</v>
      </c>
      <c r="AD450">
        <v>72.62</v>
      </c>
      <c r="AE450">
        <v>85.33</v>
      </c>
    </row>
    <row r="451" spans="1:31" ht="13.5">
      <c r="A451">
        <v>2006.07</v>
      </c>
      <c r="B451">
        <v>114.47</v>
      </c>
      <c r="C451">
        <v>115.67</v>
      </c>
      <c r="D451">
        <v>-1.462</v>
      </c>
      <c r="E451">
        <v>-5</v>
      </c>
      <c r="F451">
        <v>8.9</v>
      </c>
      <c r="G451">
        <v>8.8</v>
      </c>
      <c r="H451" s="1">
        <v>10130</v>
      </c>
      <c r="I451" s="1">
        <v>29692</v>
      </c>
      <c r="K451">
        <v>1.2764</v>
      </c>
      <c r="L451">
        <v>1.8685</v>
      </c>
      <c r="M451">
        <v>146.53</v>
      </c>
      <c r="V451">
        <v>214.5</v>
      </c>
      <c r="W451">
        <v>101.51</v>
      </c>
      <c r="X451">
        <v>93.25</v>
      </c>
      <c r="Y451">
        <v>15.91</v>
      </c>
      <c r="Z451">
        <v>19.64</v>
      </c>
      <c r="AA451">
        <v>18.64</v>
      </c>
      <c r="AB451">
        <v>14.39</v>
      </c>
      <c r="AC451">
        <v>12.02</v>
      </c>
      <c r="AD451">
        <v>72.7</v>
      </c>
      <c r="AE451">
        <v>87.98</v>
      </c>
    </row>
    <row r="452" spans="1:31" ht="13.5">
      <c r="A452">
        <v>2006.08</v>
      </c>
      <c r="B452">
        <v>117.23</v>
      </c>
      <c r="C452">
        <v>115.88</v>
      </c>
      <c r="D452">
        <v>-1.466</v>
      </c>
      <c r="E452">
        <v>-4.94</v>
      </c>
      <c r="F452">
        <v>7.9</v>
      </c>
      <c r="G452">
        <v>8.2</v>
      </c>
      <c r="H452" s="1">
        <v>8569</v>
      </c>
      <c r="I452" s="1">
        <v>27813</v>
      </c>
      <c r="K452">
        <v>1.2793</v>
      </c>
      <c r="L452">
        <v>1.9024</v>
      </c>
      <c r="M452">
        <v>150.09</v>
      </c>
      <c r="V452">
        <v>223.19</v>
      </c>
      <c r="W452">
        <v>106.02</v>
      </c>
      <c r="X452">
        <v>95.1</v>
      </c>
      <c r="Y452">
        <v>16.2</v>
      </c>
      <c r="Z452">
        <v>20.12</v>
      </c>
      <c r="AA452">
        <v>18.57</v>
      </c>
      <c r="AB452">
        <v>14.73</v>
      </c>
      <c r="AC452">
        <v>12.19</v>
      </c>
      <c r="AD452">
        <v>74.58</v>
      </c>
      <c r="AE452">
        <v>89.52</v>
      </c>
    </row>
    <row r="453" spans="1:31" ht="13.5">
      <c r="A453">
        <v>2006.09</v>
      </c>
      <c r="B453">
        <v>118.05</v>
      </c>
      <c r="C453">
        <v>117.01</v>
      </c>
      <c r="D453">
        <v>-1.483</v>
      </c>
      <c r="E453">
        <v>-4.86</v>
      </c>
      <c r="F453">
        <v>6.7</v>
      </c>
      <c r="G453">
        <v>7</v>
      </c>
      <c r="H453" s="1">
        <v>10391</v>
      </c>
      <c r="I453" s="1">
        <v>28968</v>
      </c>
      <c r="K453">
        <v>1.2687</v>
      </c>
      <c r="L453">
        <v>1.8716</v>
      </c>
      <c r="M453">
        <v>149.45</v>
      </c>
      <c r="V453">
        <v>220.47</v>
      </c>
      <c r="W453">
        <v>105.64</v>
      </c>
      <c r="X453">
        <v>94.21</v>
      </c>
      <c r="Y453">
        <v>16.11</v>
      </c>
      <c r="Z453">
        <v>20.04</v>
      </c>
      <c r="AA453">
        <v>18.11</v>
      </c>
      <c r="AB453">
        <v>14.86</v>
      </c>
      <c r="AC453">
        <v>12.46</v>
      </c>
      <c r="AD453">
        <v>74.28</v>
      </c>
      <c r="AE453">
        <v>87.89</v>
      </c>
    </row>
    <row r="454" spans="1:31" ht="13.5">
      <c r="A454">
        <v>2006.1</v>
      </c>
      <c r="B454">
        <v>117.74</v>
      </c>
      <c r="C454">
        <v>118.66</v>
      </c>
      <c r="D454">
        <v>-1.462</v>
      </c>
      <c r="E454">
        <v>-4.87</v>
      </c>
      <c r="F454">
        <v>6.9</v>
      </c>
      <c r="G454">
        <v>7.1</v>
      </c>
      <c r="H454" s="1">
        <v>9220</v>
      </c>
      <c r="I454" s="1">
        <v>27830</v>
      </c>
      <c r="K454">
        <v>1.2773</v>
      </c>
      <c r="L454">
        <v>1.9084</v>
      </c>
      <c r="M454">
        <v>150.27</v>
      </c>
      <c r="V454">
        <v>224.52</v>
      </c>
      <c r="W454">
        <v>104.79</v>
      </c>
      <c r="X454">
        <v>94.7</v>
      </c>
      <c r="Y454">
        <v>16.32</v>
      </c>
      <c r="Z454">
        <v>20.16</v>
      </c>
      <c r="AA454">
        <v>18.01</v>
      </c>
      <c r="AB454">
        <v>14.93</v>
      </c>
      <c r="AC454">
        <v>12.44</v>
      </c>
      <c r="AD454">
        <v>75.54</v>
      </c>
      <c r="AE454">
        <v>91.1</v>
      </c>
    </row>
    <row r="455" spans="1:31" ht="13.5">
      <c r="A455">
        <v>2006.11</v>
      </c>
      <c r="B455">
        <v>116.12</v>
      </c>
      <c r="C455">
        <v>117.35</v>
      </c>
      <c r="D455">
        <v>-1.402</v>
      </c>
      <c r="E455">
        <v>-4.77</v>
      </c>
      <c r="F455">
        <v>7.2</v>
      </c>
      <c r="G455">
        <v>7.3</v>
      </c>
      <c r="H455" s="1">
        <v>10364</v>
      </c>
      <c r="I455" s="1">
        <v>29251</v>
      </c>
      <c r="K455">
        <v>1.3261</v>
      </c>
      <c r="L455">
        <v>1.9693</v>
      </c>
      <c r="M455">
        <v>154.36</v>
      </c>
      <c r="V455">
        <v>229.23</v>
      </c>
      <c r="W455">
        <v>101.99</v>
      </c>
      <c r="X455">
        <v>97.28</v>
      </c>
      <c r="Y455">
        <v>17.03</v>
      </c>
      <c r="Z455">
        <v>20.71</v>
      </c>
      <c r="AA455">
        <v>18.92</v>
      </c>
      <c r="AB455">
        <v>14.84</v>
      </c>
      <c r="AC455">
        <v>12.49</v>
      </c>
      <c r="AD455">
        <v>75.72</v>
      </c>
      <c r="AE455">
        <v>91.91</v>
      </c>
    </row>
    <row r="456" spans="1:31" ht="13.5">
      <c r="A456">
        <v>2006.12</v>
      </c>
      <c r="B456">
        <v>118.92</v>
      </c>
      <c r="C456">
        <v>117.3</v>
      </c>
      <c r="D456">
        <v>-1.402</v>
      </c>
      <c r="E456">
        <v>-4.71</v>
      </c>
      <c r="F456">
        <v>6.3</v>
      </c>
      <c r="G456">
        <v>6.5</v>
      </c>
      <c r="H456" s="1">
        <v>8786</v>
      </c>
      <c r="I456" s="1">
        <v>33289</v>
      </c>
      <c r="K456">
        <v>1.3197</v>
      </c>
      <c r="L456">
        <v>1.9586</v>
      </c>
      <c r="M456">
        <v>156.98</v>
      </c>
      <c r="V456">
        <v>232.98</v>
      </c>
      <c r="W456">
        <v>102.09</v>
      </c>
      <c r="X456">
        <v>97.54</v>
      </c>
      <c r="Y456">
        <v>17.41</v>
      </c>
      <c r="Z456">
        <v>21.06</v>
      </c>
      <c r="AA456">
        <v>19.1</v>
      </c>
      <c r="AB456">
        <v>15.24</v>
      </c>
      <c r="AC456">
        <v>12.78</v>
      </c>
      <c r="AD456">
        <v>77.55</v>
      </c>
      <c r="AE456">
        <v>93.78</v>
      </c>
    </row>
    <row r="457" spans="1:31" ht="13.5">
      <c r="A457">
        <v>2007.01</v>
      </c>
      <c r="B457">
        <v>121.34</v>
      </c>
      <c r="C457">
        <v>120.58</v>
      </c>
      <c r="D457">
        <v>-1.438</v>
      </c>
      <c r="E457">
        <v>-4.79</v>
      </c>
      <c r="F457">
        <v>7.5</v>
      </c>
      <c r="G457">
        <v>7.3</v>
      </c>
      <c r="H457" s="1">
        <v>11537</v>
      </c>
      <c r="I457" s="1">
        <v>30553</v>
      </c>
      <c r="K457">
        <v>1.2998</v>
      </c>
      <c r="L457">
        <v>1.9611</v>
      </c>
      <c r="M457">
        <v>158.16</v>
      </c>
      <c r="V457">
        <v>238.63</v>
      </c>
      <c r="W457">
        <v>103.19</v>
      </c>
      <c r="X457">
        <v>97.58</v>
      </c>
      <c r="Y457">
        <v>17.47</v>
      </c>
      <c r="Z457">
        <v>21.21</v>
      </c>
      <c r="AA457">
        <v>19.44</v>
      </c>
      <c r="AB457">
        <v>15.64</v>
      </c>
      <c r="AC457">
        <v>12.92</v>
      </c>
      <c r="AD457">
        <v>79.21</v>
      </c>
      <c r="AE457">
        <v>94.18</v>
      </c>
    </row>
    <row r="458" spans="1:31" ht="13.5">
      <c r="A458">
        <v>2007.02</v>
      </c>
      <c r="B458">
        <v>118.59</v>
      </c>
      <c r="C458">
        <v>120.45</v>
      </c>
      <c r="D458">
        <v>-1.409</v>
      </c>
      <c r="E458">
        <v>-4.55</v>
      </c>
      <c r="F458">
        <v>8.6</v>
      </c>
      <c r="G458">
        <v>7.8</v>
      </c>
      <c r="H458" s="1">
        <v>12542</v>
      </c>
      <c r="I458" s="1">
        <v>29813</v>
      </c>
      <c r="K458">
        <v>1.323</v>
      </c>
      <c r="L458">
        <v>1.9613</v>
      </c>
      <c r="M458">
        <v>156.75</v>
      </c>
      <c r="V458">
        <v>232.37</v>
      </c>
      <c r="W458">
        <v>101.26</v>
      </c>
      <c r="X458">
        <v>97.2</v>
      </c>
      <c r="Y458">
        <v>16.93</v>
      </c>
      <c r="Z458">
        <v>21.04</v>
      </c>
      <c r="AA458">
        <v>19.32</v>
      </c>
      <c r="AB458">
        <v>15.3</v>
      </c>
      <c r="AC458">
        <v>12.61</v>
      </c>
      <c r="AD458">
        <v>77.53</v>
      </c>
      <c r="AE458">
        <v>93.5</v>
      </c>
    </row>
    <row r="459" spans="1:31" ht="13.5">
      <c r="A459">
        <v>2007.03</v>
      </c>
      <c r="B459">
        <v>118.05</v>
      </c>
      <c r="C459">
        <v>117.28</v>
      </c>
      <c r="D459">
        <v>-1.372</v>
      </c>
      <c r="E459">
        <v>-4.61</v>
      </c>
      <c r="F459">
        <v>9.1</v>
      </c>
      <c r="G459">
        <v>8.2</v>
      </c>
      <c r="H459" s="1">
        <v>15355</v>
      </c>
      <c r="I459" s="1">
        <v>34773</v>
      </c>
      <c r="K459">
        <v>1.3374</v>
      </c>
      <c r="L459">
        <v>1.9685</v>
      </c>
      <c r="M459">
        <v>157.35</v>
      </c>
      <c r="V459">
        <v>231.59</v>
      </c>
      <c r="W459">
        <v>102.04</v>
      </c>
      <c r="X459">
        <v>97.02</v>
      </c>
      <c r="Y459">
        <v>16.85</v>
      </c>
      <c r="Z459">
        <v>21.12</v>
      </c>
      <c r="AA459">
        <v>19.36</v>
      </c>
      <c r="AB459">
        <v>15.26</v>
      </c>
      <c r="AC459">
        <v>12.52</v>
      </c>
      <c r="AD459">
        <v>77.54</v>
      </c>
      <c r="AE459">
        <v>95.34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selection activeCell="A30" sqref="A30"/>
    </sheetView>
  </sheetViews>
  <sheetFormatPr defaultColWidth="9.00390625" defaultRowHeight="13.5"/>
  <sheetData>
    <row r="1" ht="13.5">
      <c r="A1" t="s">
        <v>102</v>
      </c>
    </row>
    <row r="2" ht="13.5">
      <c r="B2" t="s">
        <v>7</v>
      </c>
    </row>
    <row r="3" spans="1:2" ht="13.5">
      <c r="A3" t="s">
        <v>10</v>
      </c>
      <c r="B3" t="s">
        <v>18</v>
      </c>
    </row>
    <row r="4" spans="1:17" ht="13.5">
      <c r="A4" t="s">
        <v>11</v>
      </c>
      <c r="C4" t="s">
        <v>103</v>
      </c>
      <c r="D4" t="s">
        <v>104</v>
      </c>
      <c r="E4" t="s">
        <v>105</v>
      </c>
      <c r="F4" t="s">
        <v>106</v>
      </c>
      <c r="G4" t="s">
        <v>19</v>
      </c>
      <c r="H4" t="s">
        <v>20</v>
      </c>
      <c r="I4" t="s">
        <v>21</v>
      </c>
      <c r="J4" t="s">
        <v>107</v>
      </c>
      <c r="K4" t="s">
        <v>108</v>
      </c>
      <c r="L4" t="s">
        <v>109</v>
      </c>
      <c r="M4" t="s">
        <v>110</v>
      </c>
      <c r="N4" t="s">
        <v>111</v>
      </c>
      <c r="O4" t="s">
        <v>112</v>
      </c>
      <c r="P4" t="s">
        <v>113</v>
      </c>
      <c r="Q4" t="s">
        <v>114</v>
      </c>
    </row>
    <row r="6" ht="13.5">
      <c r="A6" t="s">
        <v>115</v>
      </c>
    </row>
    <row r="7" ht="13.5">
      <c r="B7" t="s">
        <v>8</v>
      </c>
    </row>
    <row r="8" spans="1:2" ht="13.5">
      <c r="A8" t="s">
        <v>14</v>
      </c>
      <c r="B8" t="s">
        <v>22</v>
      </c>
    </row>
    <row r="9" spans="1:17" ht="13.5">
      <c r="A9" t="s">
        <v>15</v>
      </c>
      <c r="C9" t="s">
        <v>116</v>
      </c>
      <c r="D9" t="s">
        <v>117</v>
      </c>
      <c r="E9" t="s">
        <v>118</v>
      </c>
      <c r="F9" t="s">
        <v>119</v>
      </c>
      <c r="G9" t="s">
        <v>23</v>
      </c>
      <c r="H9" t="s">
        <v>24</v>
      </c>
      <c r="I9" t="s">
        <v>25</v>
      </c>
      <c r="J9" t="s">
        <v>120</v>
      </c>
      <c r="K9" t="s">
        <v>121</v>
      </c>
      <c r="L9" t="s">
        <v>122</v>
      </c>
      <c r="M9" t="s">
        <v>123</v>
      </c>
      <c r="N9" t="s">
        <v>124</v>
      </c>
      <c r="O9" t="s">
        <v>125</v>
      </c>
      <c r="P9" t="s">
        <v>126</v>
      </c>
      <c r="Q9" t="s">
        <v>127</v>
      </c>
    </row>
    <row r="10" spans="1:10" ht="13.5">
      <c r="A10">
        <v>1993.1</v>
      </c>
      <c r="B10">
        <v>2.287</v>
      </c>
      <c r="C10">
        <v>2.313</v>
      </c>
      <c r="D10">
        <v>2.415</v>
      </c>
      <c r="E10">
        <v>2.25</v>
      </c>
      <c r="F10">
        <v>2.134</v>
      </c>
      <c r="G10">
        <v>2.201</v>
      </c>
      <c r="H10">
        <v>2.383</v>
      </c>
      <c r="I10">
        <v>2.541</v>
      </c>
      <c r="J10">
        <v>2.719</v>
      </c>
    </row>
    <row r="11" spans="1:10" ht="13.5">
      <c r="A11">
        <v>1993.11</v>
      </c>
      <c r="B11">
        <v>2.114</v>
      </c>
      <c r="C11">
        <v>2.18</v>
      </c>
      <c r="D11">
        <v>2.302</v>
      </c>
      <c r="E11">
        <v>2.066</v>
      </c>
      <c r="F11">
        <v>1.936</v>
      </c>
      <c r="G11">
        <v>1.923</v>
      </c>
      <c r="H11">
        <v>2.03</v>
      </c>
      <c r="I11">
        <v>2.183</v>
      </c>
      <c r="J11">
        <v>2.577</v>
      </c>
    </row>
    <row r="12" spans="1:10" ht="13.5">
      <c r="A12">
        <v>1993.12</v>
      </c>
      <c r="B12">
        <v>2.008</v>
      </c>
      <c r="C12">
        <v>2.108</v>
      </c>
      <c r="D12">
        <v>2.113</v>
      </c>
      <c r="E12">
        <v>1.957</v>
      </c>
      <c r="F12">
        <v>1.837</v>
      </c>
      <c r="G12">
        <v>1.848</v>
      </c>
      <c r="H12">
        <v>1.852</v>
      </c>
      <c r="I12">
        <v>2.03</v>
      </c>
      <c r="J12">
        <v>2.425</v>
      </c>
    </row>
    <row r="13" spans="1:10" ht="13.5">
      <c r="A13">
        <v>1994.01</v>
      </c>
      <c r="B13">
        <v>2.006</v>
      </c>
      <c r="C13">
        <v>2.093</v>
      </c>
      <c r="D13">
        <v>2.103</v>
      </c>
      <c r="E13">
        <v>1.904</v>
      </c>
      <c r="F13">
        <v>1.853</v>
      </c>
      <c r="G13">
        <v>1.786</v>
      </c>
      <c r="H13">
        <v>1.776</v>
      </c>
      <c r="I13">
        <v>1.993</v>
      </c>
      <c r="J13">
        <v>2.387</v>
      </c>
    </row>
    <row r="14" spans="1:10" ht="13.5">
      <c r="A14">
        <v>1994.02</v>
      </c>
      <c r="B14">
        <v>2.013</v>
      </c>
      <c r="C14">
        <v>2.061</v>
      </c>
      <c r="D14">
        <v>2.177</v>
      </c>
      <c r="E14">
        <v>1.977</v>
      </c>
      <c r="F14">
        <v>1.844</v>
      </c>
      <c r="G14">
        <v>1.801</v>
      </c>
      <c r="H14">
        <v>1.814</v>
      </c>
      <c r="I14">
        <v>2.019</v>
      </c>
      <c r="J14">
        <v>2.37</v>
      </c>
    </row>
    <row r="15" spans="1:10" ht="13.5">
      <c r="A15">
        <v>1994.03</v>
      </c>
      <c r="B15">
        <v>2.091</v>
      </c>
      <c r="C15">
        <v>2.14</v>
      </c>
      <c r="D15">
        <v>2.227</v>
      </c>
      <c r="E15">
        <v>2.051</v>
      </c>
      <c r="F15">
        <v>2.008</v>
      </c>
      <c r="G15">
        <v>1.916</v>
      </c>
      <c r="H15">
        <v>1.971</v>
      </c>
      <c r="I15">
        <v>2.18</v>
      </c>
      <c r="J15">
        <v>2.792</v>
      </c>
    </row>
    <row r="16" spans="1:10" ht="13.5">
      <c r="A16">
        <v>1994.04</v>
      </c>
      <c r="B16">
        <v>2.009</v>
      </c>
      <c r="C16">
        <v>2.052</v>
      </c>
      <c r="D16">
        <v>2.177</v>
      </c>
      <c r="E16">
        <v>2.027</v>
      </c>
      <c r="F16">
        <v>1.783</v>
      </c>
      <c r="G16">
        <v>1.915</v>
      </c>
      <c r="H16">
        <v>1.992</v>
      </c>
      <c r="I16">
        <v>2.278</v>
      </c>
      <c r="J16">
        <v>3.082</v>
      </c>
    </row>
    <row r="17" spans="1:10" ht="13.5">
      <c r="A17">
        <v>1994.05</v>
      </c>
      <c r="B17">
        <v>2.004</v>
      </c>
      <c r="C17">
        <v>2.001</v>
      </c>
      <c r="D17">
        <v>2.113</v>
      </c>
      <c r="E17">
        <v>1.999</v>
      </c>
      <c r="F17">
        <v>2.011</v>
      </c>
      <c r="G17">
        <v>1.962</v>
      </c>
      <c r="H17">
        <v>2.061</v>
      </c>
      <c r="I17">
        <v>2.376</v>
      </c>
      <c r="J17">
        <v>3.111</v>
      </c>
    </row>
    <row r="18" spans="1:10" ht="13.5">
      <c r="A18">
        <v>1994.06</v>
      </c>
      <c r="B18">
        <v>1.964</v>
      </c>
      <c r="C18">
        <v>1.923</v>
      </c>
      <c r="D18">
        <v>2.053</v>
      </c>
      <c r="E18">
        <v>1.961</v>
      </c>
      <c r="F18">
        <v>1.962</v>
      </c>
      <c r="G18">
        <v>1.997</v>
      </c>
      <c r="H18">
        <v>2.195</v>
      </c>
      <c r="I18">
        <v>2.475</v>
      </c>
      <c r="J18">
        <v>3.387</v>
      </c>
    </row>
    <row r="19" spans="1:10" ht="13.5">
      <c r="A19">
        <v>1994.07</v>
      </c>
      <c r="B19">
        <v>1.975</v>
      </c>
      <c r="C19">
        <v>1.904</v>
      </c>
      <c r="D19">
        <v>2.036</v>
      </c>
      <c r="E19">
        <v>1.965</v>
      </c>
      <c r="F19">
        <v>1.936</v>
      </c>
      <c r="G19">
        <v>2.052</v>
      </c>
      <c r="H19">
        <v>2.371</v>
      </c>
      <c r="I19">
        <v>2.662</v>
      </c>
      <c r="J19">
        <v>3.525</v>
      </c>
    </row>
    <row r="20" spans="1:10" ht="13.5">
      <c r="A20">
        <v>1994.08</v>
      </c>
      <c r="B20">
        <v>2.028</v>
      </c>
      <c r="C20">
        <v>1.956</v>
      </c>
      <c r="D20">
        <v>2.215</v>
      </c>
      <c r="E20">
        <v>2.024</v>
      </c>
      <c r="F20">
        <v>1.969</v>
      </c>
      <c r="G20">
        <v>2.078</v>
      </c>
      <c r="H20">
        <v>2.384</v>
      </c>
      <c r="I20">
        <v>2.754</v>
      </c>
      <c r="J20">
        <v>3.566</v>
      </c>
    </row>
    <row r="21" spans="1:10" ht="13.5">
      <c r="A21">
        <v>1994.09</v>
      </c>
      <c r="B21">
        <v>2.144</v>
      </c>
      <c r="C21">
        <v>2.135</v>
      </c>
      <c r="D21">
        <v>2.264</v>
      </c>
      <c r="E21">
        <v>2.077</v>
      </c>
      <c r="F21">
        <v>2.113</v>
      </c>
      <c r="G21">
        <v>2.154</v>
      </c>
      <c r="H21">
        <v>2.57</v>
      </c>
      <c r="I21">
        <v>2.913</v>
      </c>
      <c r="J21">
        <v>3.792</v>
      </c>
    </row>
    <row r="22" spans="1:11" ht="13.5">
      <c r="A22">
        <v>1994.1</v>
      </c>
      <c r="B22">
        <v>2.112</v>
      </c>
      <c r="C22">
        <v>2.067</v>
      </c>
      <c r="D22">
        <v>2.214</v>
      </c>
      <c r="E22">
        <v>2.083</v>
      </c>
      <c r="F22">
        <v>2.025</v>
      </c>
      <c r="G22">
        <v>2.2</v>
      </c>
      <c r="H22">
        <v>2.613</v>
      </c>
      <c r="I22">
        <v>3.023</v>
      </c>
      <c r="J22">
        <v>3.894</v>
      </c>
      <c r="K22">
        <v>4.03</v>
      </c>
    </row>
    <row r="23" spans="1:11" ht="13.5">
      <c r="A23">
        <v>1994.11</v>
      </c>
      <c r="B23">
        <v>2.175</v>
      </c>
      <c r="C23">
        <v>2.059</v>
      </c>
      <c r="D23">
        <v>2.286</v>
      </c>
      <c r="E23">
        <v>2.09</v>
      </c>
      <c r="F23">
        <v>2.054</v>
      </c>
      <c r="G23">
        <v>2.286</v>
      </c>
      <c r="H23">
        <v>2.725</v>
      </c>
      <c r="I23">
        <v>3.264</v>
      </c>
      <c r="J23">
        <v>3.981</v>
      </c>
      <c r="K23">
        <v>4.089</v>
      </c>
    </row>
    <row r="24" spans="1:11" ht="13.5">
      <c r="A24">
        <v>1994.12</v>
      </c>
      <c r="B24">
        <v>2.213</v>
      </c>
      <c r="C24">
        <v>2.083</v>
      </c>
      <c r="D24">
        <v>2.261</v>
      </c>
      <c r="E24">
        <v>2.132</v>
      </c>
      <c r="F24">
        <v>2.07</v>
      </c>
      <c r="G24">
        <v>2.366</v>
      </c>
      <c r="H24">
        <v>2.812</v>
      </c>
      <c r="I24">
        <v>3.386</v>
      </c>
      <c r="J24">
        <v>3.945</v>
      </c>
      <c r="K24">
        <v>4.089</v>
      </c>
    </row>
    <row r="25" spans="1:11" ht="13.5">
      <c r="A25">
        <v>1995.01</v>
      </c>
      <c r="B25">
        <v>2.137</v>
      </c>
      <c r="C25">
        <v>2.053</v>
      </c>
      <c r="D25">
        <v>2.19</v>
      </c>
      <c r="E25">
        <v>2.053</v>
      </c>
      <c r="F25">
        <v>2.044</v>
      </c>
      <c r="G25">
        <v>2.31</v>
      </c>
      <c r="H25">
        <v>2.674</v>
      </c>
      <c r="I25">
        <v>3.218</v>
      </c>
      <c r="J25">
        <v>3.798</v>
      </c>
      <c r="K25">
        <v>3.951</v>
      </c>
    </row>
    <row r="26" spans="1:11" ht="13.5">
      <c r="A26">
        <v>1995.02</v>
      </c>
      <c r="B26">
        <v>2.1</v>
      </c>
      <c r="C26">
        <v>2.042</v>
      </c>
      <c r="D26">
        <v>2.224</v>
      </c>
      <c r="E26">
        <v>2.041</v>
      </c>
      <c r="F26">
        <v>1.973</v>
      </c>
      <c r="G26">
        <v>2.218</v>
      </c>
      <c r="H26">
        <v>2.565</v>
      </c>
      <c r="I26">
        <v>3.074</v>
      </c>
      <c r="J26">
        <v>3.75</v>
      </c>
      <c r="K26">
        <v>3.873</v>
      </c>
    </row>
    <row r="27" spans="1:11" ht="13.5">
      <c r="A27">
        <v>1995.03</v>
      </c>
      <c r="B27">
        <v>2.031</v>
      </c>
      <c r="C27">
        <v>2.039</v>
      </c>
      <c r="D27">
        <v>2.074</v>
      </c>
      <c r="E27">
        <v>1.978</v>
      </c>
      <c r="F27">
        <v>1.918</v>
      </c>
      <c r="G27">
        <v>2.063</v>
      </c>
      <c r="H27">
        <v>2.272</v>
      </c>
      <c r="I27">
        <v>2.701</v>
      </c>
      <c r="J27">
        <v>3.259</v>
      </c>
      <c r="K27">
        <v>3.493</v>
      </c>
    </row>
    <row r="28" spans="1:11" ht="13.5">
      <c r="A28">
        <v>1995.04</v>
      </c>
      <c r="B28">
        <v>1.438</v>
      </c>
      <c r="C28">
        <v>1.441</v>
      </c>
      <c r="D28">
        <v>1.493</v>
      </c>
      <c r="E28">
        <v>1.397</v>
      </c>
      <c r="F28">
        <v>1.326</v>
      </c>
      <c r="G28">
        <v>1.442</v>
      </c>
      <c r="H28">
        <v>1.734</v>
      </c>
      <c r="I28">
        <v>2.097</v>
      </c>
      <c r="J28">
        <v>2.622</v>
      </c>
      <c r="K28">
        <v>2.868</v>
      </c>
    </row>
    <row r="29" spans="1:11" ht="13.5">
      <c r="A29">
        <v>1995.05</v>
      </c>
      <c r="B29">
        <v>1.25</v>
      </c>
      <c r="C29">
        <v>1.251</v>
      </c>
      <c r="D29">
        <v>1.289</v>
      </c>
      <c r="E29">
        <v>1.225</v>
      </c>
      <c r="F29">
        <v>1.208</v>
      </c>
      <c r="G29">
        <v>1.225</v>
      </c>
      <c r="H29">
        <v>1.521</v>
      </c>
      <c r="I29">
        <v>1.956</v>
      </c>
      <c r="J29">
        <v>2.417</v>
      </c>
      <c r="K29">
        <v>2.766</v>
      </c>
    </row>
    <row r="30" spans="1:11" ht="13.5">
      <c r="A30">
        <v>1995.06</v>
      </c>
      <c r="B30">
        <v>1.14</v>
      </c>
      <c r="C30">
        <v>1.166</v>
      </c>
      <c r="D30">
        <v>1.167</v>
      </c>
      <c r="E30">
        <v>1.111</v>
      </c>
      <c r="F30">
        <v>1.064</v>
      </c>
      <c r="G30">
        <v>1.082</v>
      </c>
      <c r="H30">
        <v>1.159</v>
      </c>
      <c r="I30">
        <v>1.47</v>
      </c>
      <c r="J30">
        <v>1.883</v>
      </c>
      <c r="K30">
        <v>2.262</v>
      </c>
    </row>
    <row r="31" spans="1:11" ht="13.5">
      <c r="A31">
        <v>1995.07</v>
      </c>
      <c r="B31">
        <v>0.847</v>
      </c>
      <c r="C31">
        <v>0.848</v>
      </c>
      <c r="D31">
        <v>0.894</v>
      </c>
      <c r="E31">
        <v>0.82</v>
      </c>
      <c r="F31">
        <v>0.826</v>
      </c>
      <c r="G31">
        <v>0.814</v>
      </c>
      <c r="H31">
        <v>0.968</v>
      </c>
      <c r="I31">
        <v>1.302</v>
      </c>
      <c r="J31">
        <v>2.148</v>
      </c>
      <c r="K31">
        <v>2.094</v>
      </c>
    </row>
    <row r="32" spans="1:11" ht="13.5">
      <c r="A32">
        <v>1995.08</v>
      </c>
      <c r="B32">
        <v>0.751</v>
      </c>
      <c r="C32">
        <v>0.766</v>
      </c>
      <c r="D32">
        <v>0.8</v>
      </c>
      <c r="E32">
        <v>0.72</v>
      </c>
      <c r="F32">
        <v>0.654</v>
      </c>
      <c r="G32">
        <v>0.662</v>
      </c>
      <c r="H32">
        <v>0.998</v>
      </c>
      <c r="I32">
        <v>1.4</v>
      </c>
      <c r="J32">
        <v>2.062</v>
      </c>
      <c r="K32">
        <v>2.281</v>
      </c>
    </row>
    <row r="33" spans="1:11" ht="13.5">
      <c r="A33">
        <v>1995.09</v>
      </c>
      <c r="B33">
        <v>0.552</v>
      </c>
      <c r="C33">
        <v>0.553</v>
      </c>
      <c r="D33">
        <v>0.563</v>
      </c>
      <c r="E33">
        <v>0.534</v>
      </c>
      <c r="F33">
        <v>0.512</v>
      </c>
      <c r="G33">
        <v>0.513</v>
      </c>
      <c r="H33">
        <v>0.799</v>
      </c>
      <c r="I33">
        <v>1.258</v>
      </c>
      <c r="J33">
        <v>1.785</v>
      </c>
      <c r="K33">
        <v>2.079</v>
      </c>
    </row>
    <row r="34" spans="1:16" ht="13.5">
      <c r="A34">
        <v>1995.1</v>
      </c>
      <c r="B34">
        <v>0.474</v>
      </c>
      <c r="C34">
        <v>0.454</v>
      </c>
      <c r="D34">
        <v>0.517</v>
      </c>
      <c r="E34">
        <v>0.444</v>
      </c>
      <c r="F34">
        <v>0.408</v>
      </c>
      <c r="G34">
        <v>0.472</v>
      </c>
      <c r="H34">
        <v>0.639</v>
      </c>
      <c r="I34">
        <v>1.074</v>
      </c>
      <c r="J34">
        <v>1.605</v>
      </c>
      <c r="K34">
        <v>1.994</v>
      </c>
      <c r="L34">
        <v>2.268</v>
      </c>
      <c r="M34">
        <v>2.473</v>
      </c>
      <c r="N34">
        <v>2.271</v>
      </c>
      <c r="O34">
        <v>2.949</v>
      </c>
      <c r="P34">
        <v>2.817</v>
      </c>
    </row>
    <row r="35" spans="1:16" ht="13.5">
      <c r="A35">
        <v>1995.11</v>
      </c>
      <c r="B35">
        <v>0.527</v>
      </c>
      <c r="C35">
        <v>0.464</v>
      </c>
      <c r="D35">
        <v>0.547</v>
      </c>
      <c r="E35">
        <v>0.479</v>
      </c>
      <c r="F35">
        <v>0.516</v>
      </c>
      <c r="G35">
        <v>0.58</v>
      </c>
      <c r="H35">
        <v>0.622</v>
      </c>
      <c r="I35">
        <v>1.032</v>
      </c>
      <c r="J35">
        <v>1.521</v>
      </c>
      <c r="K35">
        <v>1.97</v>
      </c>
      <c r="L35">
        <v>2.177</v>
      </c>
      <c r="M35">
        <v>2.358</v>
      </c>
      <c r="N35">
        <v>2.757</v>
      </c>
      <c r="O35">
        <v>2.626</v>
      </c>
      <c r="P35">
        <v>2.781</v>
      </c>
    </row>
    <row r="36" spans="1:16" ht="13.5">
      <c r="A36">
        <v>1995.12</v>
      </c>
      <c r="B36">
        <v>0.542</v>
      </c>
      <c r="C36">
        <v>0.483</v>
      </c>
      <c r="D36">
        <v>0.554</v>
      </c>
      <c r="E36">
        <v>0.47</v>
      </c>
      <c r="F36">
        <v>0.523</v>
      </c>
      <c r="G36">
        <v>0.582</v>
      </c>
      <c r="H36">
        <v>0.601</v>
      </c>
      <c r="I36">
        <v>0.944</v>
      </c>
      <c r="J36">
        <v>1.446</v>
      </c>
      <c r="K36">
        <v>1.869</v>
      </c>
      <c r="L36">
        <v>2.061</v>
      </c>
      <c r="M36">
        <v>2.275</v>
      </c>
      <c r="N36">
        <v>2.543</v>
      </c>
      <c r="O36">
        <v>2.47</v>
      </c>
      <c r="P36">
        <v>2.691</v>
      </c>
    </row>
    <row r="37" spans="1:16" ht="13.5">
      <c r="A37">
        <v>1996.01</v>
      </c>
      <c r="B37">
        <v>0.504</v>
      </c>
      <c r="C37">
        <v>0.459</v>
      </c>
      <c r="D37">
        <v>0.509</v>
      </c>
      <c r="E37">
        <v>0.444</v>
      </c>
      <c r="F37">
        <v>0.508</v>
      </c>
      <c r="G37">
        <v>0.559</v>
      </c>
      <c r="H37">
        <v>0.715</v>
      </c>
      <c r="I37">
        <v>1.042</v>
      </c>
      <c r="J37">
        <v>1.646</v>
      </c>
      <c r="K37">
        <v>1.912</v>
      </c>
      <c r="L37">
        <v>1.757</v>
      </c>
      <c r="M37">
        <v>2.302</v>
      </c>
      <c r="N37">
        <v>2.258</v>
      </c>
      <c r="O37">
        <v>2.487</v>
      </c>
      <c r="P37">
        <v>2.735</v>
      </c>
    </row>
    <row r="38" spans="1:16" ht="13.5">
      <c r="A38">
        <v>1996.02</v>
      </c>
      <c r="B38">
        <v>0.531</v>
      </c>
      <c r="C38">
        <v>0.474</v>
      </c>
      <c r="D38">
        <v>0.574</v>
      </c>
      <c r="E38">
        <v>0.472</v>
      </c>
      <c r="F38">
        <v>0.468</v>
      </c>
      <c r="G38">
        <v>0.627</v>
      </c>
      <c r="H38">
        <v>0.861</v>
      </c>
      <c r="I38">
        <v>1.185</v>
      </c>
      <c r="J38">
        <v>1.805</v>
      </c>
      <c r="K38">
        <v>2.053</v>
      </c>
      <c r="L38">
        <v>2.213</v>
      </c>
      <c r="M38">
        <v>2.289</v>
      </c>
      <c r="N38">
        <v>3.078</v>
      </c>
      <c r="O38">
        <v>2.627</v>
      </c>
      <c r="P38">
        <v>2.897</v>
      </c>
    </row>
    <row r="39" spans="1:17" ht="13.5">
      <c r="A39">
        <v>1996.03</v>
      </c>
      <c r="B39">
        <v>0.588</v>
      </c>
      <c r="C39">
        <v>0.554</v>
      </c>
      <c r="D39">
        <v>0.603</v>
      </c>
      <c r="E39">
        <v>0.49</v>
      </c>
      <c r="F39">
        <v>0.571</v>
      </c>
      <c r="G39">
        <v>0.642</v>
      </c>
      <c r="H39">
        <v>0.989</v>
      </c>
      <c r="I39">
        <v>1.381</v>
      </c>
      <c r="J39">
        <v>2.139</v>
      </c>
      <c r="K39">
        <v>2.131</v>
      </c>
      <c r="L39">
        <v>2.463</v>
      </c>
      <c r="M39">
        <v>2.601</v>
      </c>
      <c r="N39">
        <v>3.045</v>
      </c>
      <c r="O39">
        <v>2.656</v>
      </c>
      <c r="P39">
        <v>2.895</v>
      </c>
      <c r="Q39">
        <v>2.6</v>
      </c>
    </row>
    <row r="40" spans="1:16" ht="13.5">
      <c r="A40">
        <v>1996.04</v>
      </c>
      <c r="B40">
        <v>0.554</v>
      </c>
      <c r="C40">
        <v>0.497</v>
      </c>
      <c r="D40">
        <v>0.572</v>
      </c>
      <c r="E40">
        <v>0.496</v>
      </c>
      <c r="F40">
        <v>0.534</v>
      </c>
      <c r="G40">
        <v>0.628</v>
      </c>
      <c r="H40">
        <v>0.99</v>
      </c>
      <c r="I40">
        <v>1.336</v>
      </c>
      <c r="J40">
        <v>2.09</v>
      </c>
      <c r="K40">
        <v>2.151</v>
      </c>
      <c r="L40">
        <v>2.351</v>
      </c>
      <c r="M40">
        <v>2.599</v>
      </c>
      <c r="N40">
        <v>2.305</v>
      </c>
      <c r="O40">
        <v>2.489</v>
      </c>
      <c r="P40">
        <v>2.869</v>
      </c>
    </row>
    <row r="41" spans="1:16" ht="13.5">
      <c r="A41">
        <v>1996.05</v>
      </c>
      <c r="B41">
        <v>0.551</v>
      </c>
      <c r="C41">
        <v>0.478</v>
      </c>
      <c r="D41">
        <v>0.578</v>
      </c>
      <c r="E41">
        <v>0.501</v>
      </c>
      <c r="F41">
        <v>0.549</v>
      </c>
      <c r="G41">
        <v>0.66</v>
      </c>
      <c r="H41">
        <v>1.05</v>
      </c>
      <c r="I41">
        <v>1.417</v>
      </c>
      <c r="J41">
        <v>2.147</v>
      </c>
      <c r="K41">
        <v>2.273</v>
      </c>
      <c r="L41">
        <v>2.339</v>
      </c>
      <c r="M41">
        <v>2.73</v>
      </c>
      <c r="N41">
        <v>2.912</v>
      </c>
      <c r="O41">
        <v>2.405</v>
      </c>
      <c r="P41">
        <v>2.947</v>
      </c>
    </row>
    <row r="42" spans="1:16" ht="13.5">
      <c r="A42">
        <v>1996.06</v>
      </c>
      <c r="B42">
        <v>0.531</v>
      </c>
      <c r="C42">
        <v>0.456</v>
      </c>
      <c r="D42">
        <v>0.529</v>
      </c>
      <c r="E42">
        <v>0.493</v>
      </c>
      <c r="F42">
        <v>0.522</v>
      </c>
      <c r="G42">
        <v>0.631</v>
      </c>
      <c r="H42">
        <v>0.968</v>
      </c>
      <c r="I42">
        <v>1.387</v>
      </c>
      <c r="J42">
        <v>2.023</v>
      </c>
      <c r="K42">
        <v>2.227</v>
      </c>
      <c r="L42">
        <v>2.456</v>
      </c>
      <c r="M42">
        <v>2.703</v>
      </c>
      <c r="N42">
        <v>2.81</v>
      </c>
      <c r="O42">
        <v>2.328</v>
      </c>
      <c r="P42">
        <v>2.766</v>
      </c>
    </row>
    <row r="43" spans="1:16" ht="13.5">
      <c r="A43">
        <v>1996.07</v>
      </c>
      <c r="B43">
        <v>0.565</v>
      </c>
      <c r="C43">
        <v>0.469</v>
      </c>
      <c r="D43">
        <v>0.605</v>
      </c>
      <c r="E43">
        <v>0.515</v>
      </c>
      <c r="F43">
        <v>0.54</v>
      </c>
      <c r="G43">
        <v>0.643</v>
      </c>
      <c r="H43">
        <v>1.014</v>
      </c>
      <c r="I43">
        <v>1.454</v>
      </c>
      <c r="J43">
        <v>2.086</v>
      </c>
      <c r="K43">
        <v>2.374</v>
      </c>
      <c r="L43">
        <v>2.687</v>
      </c>
      <c r="M43">
        <v>2.461</v>
      </c>
      <c r="N43">
        <v>3.129</v>
      </c>
      <c r="O43">
        <v>2.411</v>
      </c>
      <c r="P43">
        <v>2.767</v>
      </c>
    </row>
    <row r="44" spans="1:16" ht="13.5">
      <c r="A44">
        <v>1996.08</v>
      </c>
      <c r="B44">
        <v>0.539</v>
      </c>
      <c r="C44">
        <v>0.473</v>
      </c>
      <c r="D44">
        <v>0.581</v>
      </c>
      <c r="E44">
        <v>0.493</v>
      </c>
      <c r="F44">
        <v>0.518</v>
      </c>
      <c r="G44">
        <v>0.606</v>
      </c>
      <c r="H44">
        <v>0.976</v>
      </c>
      <c r="I44">
        <v>1.429</v>
      </c>
      <c r="J44">
        <v>1.928</v>
      </c>
      <c r="K44">
        <v>2.313</v>
      </c>
      <c r="L44">
        <v>2.35</v>
      </c>
      <c r="M44">
        <v>2.395</v>
      </c>
      <c r="N44">
        <v>2.25</v>
      </c>
      <c r="O44">
        <v>2.527</v>
      </c>
      <c r="P44">
        <v>2.58</v>
      </c>
    </row>
    <row r="45" spans="1:16" ht="13.5">
      <c r="A45">
        <v>1996.09</v>
      </c>
      <c r="B45">
        <v>0.493</v>
      </c>
      <c r="C45">
        <v>0.466</v>
      </c>
      <c r="D45">
        <v>0.525</v>
      </c>
      <c r="E45">
        <v>0.465</v>
      </c>
      <c r="F45">
        <v>0.483</v>
      </c>
      <c r="G45">
        <v>0.487</v>
      </c>
      <c r="H45">
        <v>0.734</v>
      </c>
      <c r="I45">
        <v>1.174</v>
      </c>
      <c r="J45">
        <v>2.082</v>
      </c>
      <c r="K45">
        <v>2.064</v>
      </c>
      <c r="L45">
        <v>2.475</v>
      </c>
      <c r="M45">
        <v>2.388</v>
      </c>
      <c r="N45">
        <v>2.249</v>
      </c>
      <c r="O45">
        <v>2.264</v>
      </c>
      <c r="P45">
        <v>2.531</v>
      </c>
    </row>
    <row r="46" spans="1:16" ht="13.5">
      <c r="A46">
        <v>1996.1</v>
      </c>
      <c r="B46">
        <v>0.467</v>
      </c>
      <c r="C46">
        <v>0.45</v>
      </c>
      <c r="D46">
        <v>0.539</v>
      </c>
      <c r="E46">
        <v>0.441</v>
      </c>
      <c r="F46">
        <v>0.41</v>
      </c>
      <c r="G46">
        <v>0.456</v>
      </c>
      <c r="H46">
        <v>0.551</v>
      </c>
      <c r="I46">
        <v>1.002</v>
      </c>
      <c r="J46">
        <v>1.507</v>
      </c>
      <c r="K46">
        <v>1.871</v>
      </c>
      <c r="L46">
        <v>2.234</v>
      </c>
      <c r="M46">
        <v>2.008</v>
      </c>
      <c r="N46">
        <v>2.423</v>
      </c>
      <c r="O46">
        <v>1.8</v>
      </c>
      <c r="P46">
        <v>2.403</v>
      </c>
    </row>
    <row r="47" spans="1:16" ht="13.5">
      <c r="A47">
        <v>1996.11</v>
      </c>
      <c r="B47">
        <v>0.448</v>
      </c>
      <c r="C47">
        <v>0.437</v>
      </c>
      <c r="D47">
        <v>0.504</v>
      </c>
      <c r="E47">
        <v>0.433</v>
      </c>
      <c r="F47">
        <v>0.401</v>
      </c>
      <c r="G47">
        <v>0.421</v>
      </c>
      <c r="H47">
        <v>0.458</v>
      </c>
      <c r="I47">
        <v>0.898</v>
      </c>
      <c r="J47">
        <v>1.297</v>
      </c>
      <c r="K47">
        <v>1.736</v>
      </c>
      <c r="L47">
        <v>2.08</v>
      </c>
      <c r="M47">
        <v>2.249</v>
      </c>
      <c r="N47">
        <v>1.733</v>
      </c>
      <c r="O47">
        <v>1.696</v>
      </c>
      <c r="P47">
        <v>2.186</v>
      </c>
    </row>
    <row r="48" spans="1:16" ht="13.5">
      <c r="A48">
        <v>1996.12</v>
      </c>
      <c r="B48">
        <v>0.452</v>
      </c>
      <c r="C48">
        <v>0.446</v>
      </c>
      <c r="D48">
        <v>0.496</v>
      </c>
      <c r="E48">
        <v>0.455</v>
      </c>
      <c r="F48">
        <v>0.398</v>
      </c>
      <c r="G48">
        <v>0.409</v>
      </c>
      <c r="H48">
        <v>0.462</v>
      </c>
      <c r="I48">
        <v>0.859</v>
      </c>
      <c r="J48">
        <v>1.419</v>
      </c>
      <c r="K48">
        <v>1.638</v>
      </c>
      <c r="L48">
        <v>1.958</v>
      </c>
      <c r="M48">
        <v>2.201</v>
      </c>
      <c r="N48">
        <v>2.304</v>
      </c>
      <c r="O48">
        <v>2.206</v>
      </c>
      <c r="P48">
        <v>2.276</v>
      </c>
    </row>
    <row r="49" spans="1:16" ht="13.5">
      <c r="A49">
        <v>1997.01</v>
      </c>
      <c r="B49">
        <v>0.453</v>
      </c>
      <c r="C49">
        <v>0.456</v>
      </c>
      <c r="D49">
        <v>0.498</v>
      </c>
      <c r="E49">
        <v>0.419</v>
      </c>
      <c r="F49">
        <v>0.386</v>
      </c>
      <c r="G49">
        <v>0.415</v>
      </c>
      <c r="H49">
        <v>0.488</v>
      </c>
      <c r="I49">
        <v>0.881</v>
      </c>
      <c r="J49">
        <v>1.39</v>
      </c>
      <c r="K49">
        <v>1.612</v>
      </c>
      <c r="L49">
        <v>1.787</v>
      </c>
      <c r="M49">
        <v>1.94</v>
      </c>
      <c r="N49">
        <v>1.861</v>
      </c>
      <c r="O49">
        <v>2.226</v>
      </c>
      <c r="P49">
        <v>2.046</v>
      </c>
    </row>
    <row r="50" spans="1:16" ht="13.5">
      <c r="A50">
        <v>1997.02</v>
      </c>
      <c r="B50">
        <v>0.463</v>
      </c>
      <c r="C50">
        <v>0.463</v>
      </c>
      <c r="D50">
        <v>0.51</v>
      </c>
      <c r="E50">
        <v>0.424</v>
      </c>
      <c r="F50">
        <v>0.386</v>
      </c>
      <c r="G50">
        <v>0.463</v>
      </c>
      <c r="H50">
        <v>0.48</v>
      </c>
      <c r="I50">
        <v>0.865</v>
      </c>
      <c r="J50">
        <v>1.197</v>
      </c>
      <c r="K50">
        <v>1.562</v>
      </c>
      <c r="L50">
        <v>1.749</v>
      </c>
      <c r="M50">
        <v>1.994</v>
      </c>
      <c r="N50">
        <v>2.032</v>
      </c>
      <c r="O50">
        <v>2.055</v>
      </c>
      <c r="P50">
        <v>2.236</v>
      </c>
    </row>
    <row r="51" spans="1:16" ht="13.5">
      <c r="A51">
        <v>1997.03</v>
      </c>
      <c r="B51">
        <v>0.506</v>
      </c>
      <c r="C51">
        <v>0.51</v>
      </c>
      <c r="D51">
        <v>0.6</v>
      </c>
      <c r="E51">
        <v>0.461</v>
      </c>
      <c r="F51">
        <v>0.49</v>
      </c>
      <c r="G51">
        <v>0.468</v>
      </c>
      <c r="H51">
        <v>0.559</v>
      </c>
      <c r="I51">
        <v>0.913</v>
      </c>
      <c r="J51">
        <v>1.658</v>
      </c>
      <c r="K51">
        <v>1.599</v>
      </c>
      <c r="L51">
        <v>1.883</v>
      </c>
      <c r="M51">
        <v>1.889</v>
      </c>
      <c r="N51">
        <v>2.179</v>
      </c>
      <c r="O51">
        <v>2.508</v>
      </c>
      <c r="P51">
        <v>2.193</v>
      </c>
    </row>
    <row r="52" spans="1:16" ht="13.5">
      <c r="A52">
        <v>1997.04</v>
      </c>
      <c r="B52">
        <v>0.484</v>
      </c>
      <c r="C52">
        <v>0.482</v>
      </c>
      <c r="D52">
        <v>0.512</v>
      </c>
      <c r="E52">
        <v>0.473</v>
      </c>
      <c r="F52">
        <v>0.433</v>
      </c>
      <c r="G52">
        <v>0.452</v>
      </c>
      <c r="H52">
        <v>0.589</v>
      </c>
      <c r="I52">
        <v>0.926</v>
      </c>
      <c r="J52">
        <v>1.362</v>
      </c>
      <c r="K52">
        <v>1.542</v>
      </c>
      <c r="L52">
        <v>1.747</v>
      </c>
      <c r="M52">
        <v>1.95</v>
      </c>
      <c r="N52">
        <v>1.48</v>
      </c>
      <c r="O52">
        <v>1.492</v>
      </c>
      <c r="P52">
        <v>2.051</v>
      </c>
    </row>
    <row r="53" spans="1:16" ht="13.5">
      <c r="A53">
        <v>1997.05</v>
      </c>
      <c r="B53">
        <v>0.499</v>
      </c>
      <c r="C53">
        <v>0.487</v>
      </c>
      <c r="D53">
        <v>0.547</v>
      </c>
      <c r="E53">
        <v>0.474</v>
      </c>
      <c r="F53">
        <v>0.434</v>
      </c>
      <c r="G53">
        <v>0.483</v>
      </c>
      <c r="H53">
        <v>0.717</v>
      </c>
      <c r="I53">
        <v>1.025</v>
      </c>
      <c r="J53">
        <v>1.319</v>
      </c>
      <c r="K53">
        <v>1.692</v>
      </c>
      <c r="L53">
        <v>1.955</v>
      </c>
      <c r="M53">
        <v>2.218</v>
      </c>
      <c r="N53">
        <v>2.764</v>
      </c>
      <c r="O53">
        <v>1.658</v>
      </c>
      <c r="P53">
        <v>2.325</v>
      </c>
    </row>
    <row r="54" spans="1:16" ht="13.5">
      <c r="A54">
        <v>1997.06</v>
      </c>
      <c r="B54">
        <v>0.52</v>
      </c>
      <c r="C54">
        <v>0.513</v>
      </c>
      <c r="D54">
        <v>0.558</v>
      </c>
      <c r="E54">
        <v>0.494</v>
      </c>
      <c r="F54">
        <v>0.442</v>
      </c>
      <c r="G54">
        <v>0.509</v>
      </c>
      <c r="H54">
        <v>0.799</v>
      </c>
      <c r="I54">
        <v>1.046</v>
      </c>
      <c r="J54">
        <v>1.435</v>
      </c>
      <c r="K54">
        <v>1.564</v>
      </c>
      <c r="L54">
        <v>1.865</v>
      </c>
      <c r="M54">
        <v>2.14</v>
      </c>
      <c r="N54">
        <v>2.477</v>
      </c>
      <c r="O54">
        <v>1.725</v>
      </c>
      <c r="P54">
        <v>1.546</v>
      </c>
    </row>
    <row r="55" spans="1:16" ht="13.5">
      <c r="A55">
        <v>1997.07</v>
      </c>
      <c r="B55">
        <v>0.522</v>
      </c>
      <c r="C55">
        <v>0.506</v>
      </c>
      <c r="D55">
        <v>0.574</v>
      </c>
      <c r="E55">
        <v>0.507</v>
      </c>
      <c r="F55">
        <v>0.445</v>
      </c>
      <c r="G55">
        <v>0.497</v>
      </c>
      <c r="H55">
        <v>0.731</v>
      </c>
      <c r="I55">
        <v>0.939</v>
      </c>
      <c r="J55">
        <v>1.373</v>
      </c>
      <c r="K55">
        <v>1.464</v>
      </c>
      <c r="L55">
        <v>1.862</v>
      </c>
      <c r="M55">
        <v>2.194</v>
      </c>
      <c r="N55">
        <v>2.942</v>
      </c>
      <c r="O55">
        <v>1.491</v>
      </c>
      <c r="P55">
        <v>1.972</v>
      </c>
    </row>
    <row r="56" spans="1:17" ht="13.5">
      <c r="A56">
        <v>1997.08</v>
      </c>
      <c r="B56">
        <v>0.486</v>
      </c>
      <c r="C56">
        <v>0.487</v>
      </c>
      <c r="D56">
        <v>0.565</v>
      </c>
      <c r="E56">
        <v>0.463</v>
      </c>
      <c r="F56">
        <v>0.407</v>
      </c>
      <c r="G56">
        <v>0.449</v>
      </c>
      <c r="H56">
        <v>0.562</v>
      </c>
      <c r="I56">
        <v>0.82</v>
      </c>
      <c r="J56">
        <v>1.232</v>
      </c>
      <c r="K56">
        <v>1.412</v>
      </c>
      <c r="L56">
        <v>1.707</v>
      </c>
      <c r="M56">
        <v>2.01</v>
      </c>
      <c r="N56">
        <v>2.575</v>
      </c>
      <c r="O56">
        <v>2.052</v>
      </c>
      <c r="P56">
        <v>1.379</v>
      </c>
      <c r="Q56">
        <v>1.6</v>
      </c>
    </row>
    <row r="57" spans="1:16" ht="13.5">
      <c r="A57">
        <v>1997.09</v>
      </c>
      <c r="B57">
        <v>0.489</v>
      </c>
      <c r="C57">
        <v>0.496</v>
      </c>
      <c r="D57">
        <v>0.556</v>
      </c>
      <c r="E57">
        <v>0.479</v>
      </c>
      <c r="F57">
        <v>0.471</v>
      </c>
      <c r="G57">
        <v>0.417</v>
      </c>
      <c r="H57">
        <v>0.489</v>
      </c>
      <c r="I57">
        <v>0.739</v>
      </c>
      <c r="J57">
        <v>1.508</v>
      </c>
      <c r="K57">
        <v>1.418</v>
      </c>
      <c r="L57">
        <v>1.438</v>
      </c>
      <c r="M57">
        <v>1.927</v>
      </c>
      <c r="N57">
        <v>2.476</v>
      </c>
      <c r="O57">
        <v>1.286</v>
      </c>
      <c r="P57">
        <v>1.301</v>
      </c>
    </row>
    <row r="58" spans="1:17" ht="13.5">
      <c r="A58">
        <v>1997.1</v>
      </c>
      <c r="B58">
        <v>0.453</v>
      </c>
      <c r="C58">
        <v>0.465</v>
      </c>
      <c r="D58">
        <v>0.509</v>
      </c>
      <c r="E58">
        <v>0.449</v>
      </c>
      <c r="F58">
        <v>0.396</v>
      </c>
      <c r="G58">
        <v>0.406</v>
      </c>
      <c r="H58">
        <v>0.469</v>
      </c>
      <c r="I58">
        <v>0.621</v>
      </c>
      <c r="J58">
        <v>0.945</v>
      </c>
      <c r="K58">
        <v>1.22</v>
      </c>
      <c r="L58">
        <v>1.355</v>
      </c>
      <c r="M58">
        <v>1.708</v>
      </c>
      <c r="N58">
        <v>2.253</v>
      </c>
      <c r="O58">
        <v>1.128</v>
      </c>
      <c r="P58">
        <v>1.294</v>
      </c>
      <c r="Q58">
        <v>1.291</v>
      </c>
    </row>
    <row r="59" spans="1:16" ht="13.5">
      <c r="A59">
        <v>1997.11</v>
      </c>
      <c r="B59">
        <v>0.443</v>
      </c>
      <c r="C59">
        <v>0.457</v>
      </c>
      <c r="D59">
        <v>0.549</v>
      </c>
      <c r="E59">
        <v>0.427</v>
      </c>
      <c r="F59">
        <v>0.394</v>
      </c>
      <c r="G59">
        <v>0.392</v>
      </c>
      <c r="H59">
        <v>0.415</v>
      </c>
      <c r="I59">
        <v>0.508</v>
      </c>
      <c r="J59">
        <v>0.691</v>
      </c>
      <c r="K59">
        <v>1.007</v>
      </c>
      <c r="L59">
        <v>1.337</v>
      </c>
      <c r="M59">
        <v>1.392</v>
      </c>
      <c r="N59">
        <v>2.138</v>
      </c>
      <c r="O59">
        <v>1.354</v>
      </c>
      <c r="P59">
        <v>0.972</v>
      </c>
    </row>
    <row r="60" spans="1:16" ht="13.5">
      <c r="A60">
        <v>1997.12</v>
      </c>
      <c r="B60">
        <v>0.573</v>
      </c>
      <c r="C60">
        <v>0.663</v>
      </c>
      <c r="D60">
        <v>0.835</v>
      </c>
      <c r="E60">
        <v>0.617</v>
      </c>
      <c r="F60">
        <v>0.46</v>
      </c>
      <c r="G60">
        <v>0.412</v>
      </c>
      <c r="H60">
        <v>0.424</v>
      </c>
      <c r="I60">
        <v>0.502</v>
      </c>
      <c r="J60">
        <v>0.725</v>
      </c>
      <c r="K60">
        <v>0.921</v>
      </c>
      <c r="L60">
        <v>1.106</v>
      </c>
      <c r="M60">
        <v>1.69</v>
      </c>
      <c r="N60">
        <v>2.203</v>
      </c>
      <c r="O60">
        <v>1.402</v>
      </c>
      <c r="P60">
        <v>0.899</v>
      </c>
    </row>
    <row r="61" spans="1:16" ht="13.5">
      <c r="A61">
        <v>1998.01</v>
      </c>
      <c r="B61">
        <v>0.565</v>
      </c>
      <c r="C61">
        <v>0.603</v>
      </c>
      <c r="D61">
        <v>0.788</v>
      </c>
      <c r="E61">
        <v>0.554</v>
      </c>
      <c r="F61">
        <v>0.45</v>
      </c>
      <c r="G61">
        <v>0.426</v>
      </c>
      <c r="H61">
        <v>0.431</v>
      </c>
      <c r="I61">
        <v>0.516</v>
      </c>
      <c r="J61">
        <v>0.649</v>
      </c>
      <c r="K61">
        <v>0.985</v>
      </c>
      <c r="L61">
        <v>1.105</v>
      </c>
      <c r="M61">
        <v>1.737</v>
      </c>
      <c r="N61">
        <v>2.155</v>
      </c>
      <c r="O61">
        <v>0.986</v>
      </c>
      <c r="P61">
        <v>0.991</v>
      </c>
    </row>
    <row r="62" spans="1:16" ht="13.5">
      <c r="A62">
        <v>1998.02</v>
      </c>
      <c r="B62">
        <v>0.639</v>
      </c>
      <c r="C62">
        <v>0.675</v>
      </c>
      <c r="D62">
        <v>1.001</v>
      </c>
      <c r="E62">
        <v>0.642</v>
      </c>
      <c r="F62">
        <v>0.468</v>
      </c>
      <c r="G62">
        <v>0.489</v>
      </c>
      <c r="H62">
        <v>0.507</v>
      </c>
      <c r="I62">
        <v>0.594</v>
      </c>
      <c r="J62">
        <v>0.736</v>
      </c>
      <c r="K62">
        <v>1.077</v>
      </c>
      <c r="L62">
        <v>1.141</v>
      </c>
      <c r="M62">
        <v>1.487</v>
      </c>
      <c r="N62">
        <v>2.486</v>
      </c>
      <c r="O62">
        <v>1.405</v>
      </c>
      <c r="P62">
        <v>1.019</v>
      </c>
    </row>
    <row r="63" spans="1:16" ht="13.5">
      <c r="A63">
        <v>1998.03</v>
      </c>
      <c r="B63">
        <v>0.62</v>
      </c>
      <c r="C63">
        <v>0.68</v>
      </c>
      <c r="D63">
        <v>0.848</v>
      </c>
      <c r="E63">
        <v>0.597</v>
      </c>
      <c r="F63">
        <v>0.55</v>
      </c>
      <c r="G63">
        <v>0.49</v>
      </c>
      <c r="H63">
        <v>0.531</v>
      </c>
      <c r="I63">
        <v>0.529</v>
      </c>
      <c r="J63">
        <v>0.792</v>
      </c>
      <c r="K63">
        <v>1.049</v>
      </c>
      <c r="L63">
        <v>1.281</v>
      </c>
      <c r="M63">
        <v>1.165</v>
      </c>
      <c r="N63">
        <v>2.355</v>
      </c>
      <c r="O63">
        <v>1.475</v>
      </c>
      <c r="P63">
        <v>1.191</v>
      </c>
    </row>
    <row r="64" spans="1:16" ht="13.5">
      <c r="A64">
        <v>1998.04</v>
      </c>
      <c r="B64">
        <v>0.521</v>
      </c>
      <c r="C64">
        <v>0.546</v>
      </c>
      <c r="D64">
        <v>0.638</v>
      </c>
      <c r="E64">
        <v>0.537</v>
      </c>
      <c r="F64">
        <v>0.459</v>
      </c>
      <c r="G64">
        <v>0.445</v>
      </c>
      <c r="H64">
        <v>0.47</v>
      </c>
      <c r="I64">
        <v>0.537</v>
      </c>
      <c r="J64">
        <v>0.691</v>
      </c>
      <c r="K64">
        <v>0.971</v>
      </c>
      <c r="L64">
        <v>1.248</v>
      </c>
      <c r="M64">
        <v>1.598</v>
      </c>
      <c r="N64">
        <v>2.306</v>
      </c>
      <c r="O64">
        <v>0.841</v>
      </c>
      <c r="P64">
        <v>1.253</v>
      </c>
    </row>
    <row r="65" spans="1:16" ht="13.5">
      <c r="A65">
        <v>1998.05</v>
      </c>
      <c r="B65">
        <v>0.482</v>
      </c>
      <c r="C65">
        <v>0.48</v>
      </c>
      <c r="D65">
        <v>0.596</v>
      </c>
      <c r="E65">
        <v>0.496</v>
      </c>
      <c r="F65">
        <v>0.448</v>
      </c>
      <c r="G65">
        <v>0.437</v>
      </c>
      <c r="H65">
        <v>0.417</v>
      </c>
      <c r="I65">
        <v>0.491</v>
      </c>
      <c r="J65">
        <v>0.651</v>
      </c>
      <c r="K65">
        <v>0.888</v>
      </c>
      <c r="L65">
        <v>0.876</v>
      </c>
      <c r="M65">
        <v>1.663</v>
      </c>
      <c r="N65">
        <v>2.047</v>
      </c>
      <c r="O65">
        <v>0.741</v>
      </c>
      <c r="P65">
        <v>0.928</v>
      </c>
    </row>
    <row r="66" spans="1:16" ht="13.5">
      <c r="A66">
        <v>1998.06</v>
      </c>
      <c r="B66">
        <v>0.48</v>
      </c>
      <c r="C66">
        <v>0.492</v>
      </c>
      <c r="D66">
        <v>0.574</v>
      </c>
      <c r="E66">
        <v>0.501</v>
      </c>
      <c r="F66">
        <v>0.438</v>
      </c>
      <c r="G66">
        <v>0.425</v>
      </c>
      <c r="H66">
        <v>0.409</v>
      </c>
      <c r="I66">
        <v>0.547</v>
      </c>
      <c r="J66">
        <v>0.534</v>
      </c>
      <c r="K66">
        <v>0.722</v>
      </c>
      <c r="L66">
        <v>1.034</v>
      </c>
      <c r="M66">
        <v>1.575</v>
      </c>
      <c r="N66">
        <v>1.987</v>
      </c>
      <c r="O66">
        <v>0.62</v>
      </c>
      <c r="P66">
        <v>0.817</v>
      </c>
    </row>
    <row r="67" spans="1:16" ht="13.5">
      <c r="A67">
        <v>1998.07</v>
      </c>
      <c r="B67">
        <v>0.516</v>
      </c>
      <c r="C67">
        <v>0.537</v>
      </c>
      <c r="D67">
        <v>0.688</v>
      </c>
      <c r="E67">
        <v>0.527</v>
      </c>
      <c r="F67">
        <v>0.464</v>
      </c>
      <c r="G67">
        <v>0.431</v>
      </c>
      <c r="H67">
        <v>0.45</v>
      </c>
      <c r="I67">
        <v>0.505</v>
      </c>
      <c r="J67">
        <v>0.481</v>
      </c>
      <c r="K67">
        <v>0.809</v>
      </c>
      <c r="L67">
        <v>1.047</v>
      </c>
      <c r="M67">
        <v>1.459</v>
      </c>
      <c r="N67">
        <v>2.05</v>
      </c>
      <c r="O67">
        <v>1.251</v>
      </c>
      <c r="P67">
        <v>0.736</v>
      </c>
    </row>
    <row r="68" spans="1:16" ht="13.5">
      <c r="A68">
        <v>1998.08</v>
      </c>
      <c r="B68">
        <v>0.525</v>
      </c>
      <c r="C68">
        <v>0.54</v>
      </c>
      <c r="D68">
        <v>0.718</v>
      </c>
      <c r="E68">
        <v>0.549</v>
      </c>
      <c r="F68">
        <v>0.454</v>
      </c>
      <c r="G68">
        <v>0.432</v>
      </c>
      <c r="H68">
        <v>0.426</v>
      </c>
      <c r="I68">
        <v>0.482</v>
      </c>
      <c r="J68">
        <v>0.482</v>
      </c>
      <c r="K68">
        <v>0.771</v>
      </c>
      <c r="L68">
        <v>0.777</v>
      </c>
      <c r="M68">
        <v>1.325</v>
      </c>
      <c r="N68">
        <v>1.968</v>
      </c>
      <c r="O68">
        <v>0.6</v>
      </c>
      <c r="P68">
        <v>0.829</v>
      </c>
    </row>
    <row r="69" spans="1:16" ht="13.5">
      <c r="A69">
        <v>1998.09</v>
      </c>
      <c r="B69">
        <v>0.49</v>
      </c>
      <c r="C69">
        <v>0.491</v>
      </c>
      <c r="D69">
        <v>0.631</v>
      </c>
      <c r="E69">
        <v>0.489</v>
      </c>
      <c r="F69">
        <v>0.463</v>
      </c>
      <c r="G69">
        <v>0.414</v>
      </c>
      <c r="H69">
        <v>0.42</v>
      </c>
      <c r="I69">
        <v>0.481</v>
      </c>
      <c r="J69">
        <v>0.431</v>
      </c>
      <c r="K69">
        <v>0.724</v>
      </c>
      <c r="L69">
        <v>0.914</v>
      </c>
      <c r="M69">
        <v>1.278</v>
      </c>
      <c r="N69">
        <v>1.711</v>
      </c>
      <c r="O69">
        <v>0.462</v>
      </c>
      <c r="P69">
        <v>0.856</v>
      </c>
    </row>
    <row r="70" spans="1:16" ht="13.5">
      <c r="A70">
        <v>1998.1</v>
      </c>
      <c r="B70">
        <v>0.44</v>
      </c>
      <c r="C70">
        <v>0.429</v>
      </c>
      <c r="D70">
        <v>0.603</v>
      </c>
      <c r="E70">
        <v>0.486</v>
      </c>
      <c r="F70">
        <v>0.369</v>
      </c>
      <c r="G70">
        <v>0.372</v>
      </c>
      <c r="H70">
        <v>0.34</v>
      </c>
      <c r="I70">
        <v>0.375</v>
      </c>
      <c r="J70">
        <v>0.335</v>
      </c>
      <c r="K70">
        <v>0.579</v>
      </c>
      <c r="L70">
        <v>0.804</v>
      </c>
      <c r="M70">
        <v>0.623</v>
      </c>
      <c r="N70">
        <v>0.304</v>
      </c>
      <c r="O70">
        <v>0.394</v>
      </c>
      <c r="P70">
        <v>0.441</v>
      </c>
    </row>
    <row r="71" spans="1:16" ht="13.5">
      <c r="A71">
        <v>1998.11</v>
      </c>
      <c r="B71">
        <v>0.457</v>
      </c>
      <c r="C71">
        <v>0.46</v>
      </c>
      <c r="D71">
        <v>0.687</v>
      </c>
      <c r="E71">
        <v>0.482</v>
      </c>
      <c r="F71">
        <v>0.385</v>
      </c>
      <c r="G71">
        <v>0.358</v>
      </c>
      <c r="H71">
        <v>0.307</v>
      </c>
      <c r="I71">
        <v>0.417</v>
      </c>
      <c r="J71">
        <v>0.346</v>
      </c>
      <c r="K71">
        <v>0.56</v>
      </c>
      <c r="L71">
        <v>0.57</v>
      </c>
      <c r="M71">
        <v>0.61</v>
      </c>
      <c r="N71">
        <v>1.211</v>
      </c>
      <c r="O71">
        <v>0.38</v>
      </c>
      <c r="P71">
        <v>0.576</v>
      </c>
    </row>
    <row r="72" spans="1:16" ht="13.5">
      <c r="A72">
        <v>1998.12</v>
      </c>
      <c r="B72">
        <v>0.469</v>
      </c>
      <c r="C72">
        <v>0.509</v>
      </c>
      <c r="D72">
        <v>0.669</v>
      </c>
      <c r="E72">
        <v>0.523</v>
      </c>
      <c r="F72">
        <v>0.408</v>
      </c>
      <c r="G72">
        <v>0.368</v>
      </c>
      <c r="H72">
        <v>0.435</v>
      </c>
      <c r="I72">
        <v>0.487</v>
      </c>
      <c r="J72">
        <v>0.413</v>
      </c>
      <c r="K72">
        <v>0.618</v>
      </c>
      <c r="L72">
        <v>0.809</v>
      </c>
      <c r="M72">
        <v>1.144</v>
      </c>
      <c r="N72">
        <v>0.47</v>
      </c>
      <c r="O72">
        <v>0.514</v>
      </c>
      <c r="P72">
        <v>0.671</v>
      </c>
    </row>
    <row r="73" spans="1:16" ht="13.5">
      <c r="A73">
        <v>1999.01</v>
      </c>
      <c r="B73">
        <v>0.454</v>
      </c>
      <c r="C73">
        <v>0.465</v>
      </c>
      <c r="D73">
        <v>0.537</v>
      </c>
      <c r="E73">
        <v>0.486</v>
      </c>
      <c r="F73">
        <v>0.391</v>
      </c>
      <c r="G73">
        <v>0.38</v>
      </c>
      <c r="H73">
        <v>0.456</v>
      </c>
      <c r="I73">
        <v>0.573</v>
      </c>
      <c r="J73">
        <v>0.609</v>
      </c>
      <c r="K73">
        <v>0.793</v>
      </c>
      <c r="L73">
        <v>1.502</v>
      </c>
      <c r="M73">
        <v>1.405</v>
      </c>
      <c r="N73">
        <v>2.017</v>
      </c>
      <c r="O73">
        <v>1.376</v>
      </c>
      <c r="P73">
        <v>1.075</v>
      </c>
    </row>
    <row r="74" spans="1:16" ht="13.5">
      <c r="A74">
        <v>1999.02</v>
      </c>
      <c r="B74">
        <v>0.413</v>
      </c>
      <c r="C74">
        <v>0.406</v>
      </c>
      <c r="D74">
        <v>0.536</v>
      </c>
      <c r="E74">
        <v>0.406</v>
      </c>
      <c r="F74">
        <v>0.348</v>
      </c>
      <c r="G74">
        <v>0.404</v>
      </c>
      <c r="H74">
        <v>0.466</v>
      </c>
      <c r="I74">
        <v>0.559</v>
      </c>
      <c r="J74">
        <v>0.808</v>
      </c>
      <c r="K74">
        <v>0.834</v>
      </c>
      <c r="L74">
        <v>1.118</v>
      </c>
      <c r="M74">
        <v>1.556</v>
      </c>
      <c r="N74">
        <v>1.684</v>
      </c>
      <c r="O74">
        <v>0.636</v>
      </c>
      <c r="P74">
        <v>1.282</v>
      </c>
    </row>
    <row r="75" spans="1:16" ht="13.5">
      <c r="A75">
        <v>1999.03</v>
      </c>
      <c r="B75">
        <v>0.267</v>
      </c>
      <c r="C75">
        <v>0.225</v>
      </c>
      <c r="D75">
        <v>0.27</v>
      </c>
      <c r="E75">
        <v>0.245</v>
      </c>
      <c r="F75">
        <v>0.278</v>
      </c>
      <c r="G75">
        <v>0.336</v>
      </c>
      <c r="H75">
        <v>0.368</v>
      </c>
      <c r="I75">
        <v>0.447</v>
      </c>
      <c r="J75">
        <v>0.598</v>
      </c>
      <c r="K75">
        <v>0.734</v>
      </c>
      <c r="L75">
        <v>0.979</v>
      </c>
      <c r="M75">
        <v>1.046</v>
      </c>
      <c r="N75">
        <v>1.949</v>
      </c>
      <c r="O75">
        <v>0.596</v>
      </c>
      <c r="P75">
        <v>1.037</v>
      </c>
    </row>
    <row r="76" spans="1:16" ht="13.5">
      <c r="A76">
        <v>1999.04</v>
      </c>
      <c r="B76">
        <v>0.211</v>
      </c>
      <c r="C76">
        <v>0.166</v>
      </c>
      <c r="D76">
        <v>0.207</v>
      </c>
      <c r="E76">
        <v>0.188</v>
      </c>
      <c r="F76">
        <v>0.25</v>
      </c>
      <c r="G76">
        <v>0.285</v>
      </c>
      <c r="H76">
        <v>0.326</v>
      </c>
      <c r="I76">
        <v>0.362</v>
      </c>
      <c r="J76">
        <v>0.511</v>
      </c>
      <c r="K76">
        <v>0.619</v>
      </c>
      <c r="L76">
        <v>0.923</v>
      </c>
      <c r="M76">
        <v>0.77</v>
      </c>
      <c r="N76">
        <v>1.809</v>
      </c>
      <c r="O76">
        <v>0.58</v>
      </c>
      <c r="P76">
        <v>0.878</v>
      </c>
    </row>
    <row r="77" spans="1:16" ht="13.5">
      <c r="A77">
        <v>1999.05</v>
      </c>
      <c r="B77">
        <v>0.174</v>
      </c>
      <c r="C77">
        <v>0.144</v>
      </c>
      <c r="D77">
        <v>0.152</v>
      </c>
      <c r="E77">
        <v>0.155</v>
      </c>
      <c r="F77">
        <v>0.196</v>
      </c>
      <c r="G77">
        <v>0.253</v>
      </c>
      <c r="H77">
        <v>0.288</v>
      </c>
      <c r="I77">
        <v>0.292</v>
      </c>
      <c r="J77">
        <v>0.353</v>
      </c>
      <c r="K77">
        <v>0.48</v>
      </c>
      <c r="L77">
        <v>0.829</v>
      </c>
      <c r="M77">
        <v>0.818</v>
      </c>
      <c r="N77">
        <v>1.29</v>
      </c>
      <c r="O77">
        <v>0.491</v>
      </c>
      <c r="P77">
        <v>0.821</v>
      </c>
    </row>
    <row r="78" spans="1:16" ht="13.5">
      <c r="A78">
        <v>1999.06</v>
      </c>
      <c r="B78">
        <v>0.164</v>
      </c>
      <c r="C78">
        <v>0.128</v>
      </c>
      <c r="D78">
        <v>0.124</v>
      </c>
      <c r="E78">
        <v>0.148</v>
      </c>
      <c r="F78">
        <v>0.167</v>
      </c>
      <c r="G78">
        <v>0.238</v>
      </c>
      <c r="H78">
        <v>0.32</v>
      </c>
      <c r="I78">
        <v>0.313</v>
      </c>
      <c r="J78">
        <v>0.441</v>
      </c>
      <c r="K78">
        <v>0.561</v>
      </c>
      <c r="L78">
        <v>0.924</v>
      </c>
      <c r="M78">
        <v>0.908</v>
      </c>
      <c r="N78">
        <v>1.497</v>
      </c>
      <c r="O78">
        <v>1.374</v>
      </c>
      <c r="P78">
        <v>1.351</v>
      </c>
    </row>
    <row r="79" spans="1:16" ht="13.5">
      <c r="A79">
        <v>1999.07</v>
      </c>
      <c r="B79">
        <v>0.169</v>
      </c>
      <c r="C79">
        <v>0.114</v>
      </c>
      <c r="D79">
        <v>0.12</v>
      </c>
      <c r="E79">
        <v>0.15</v>
      </c>
      <c r="F79">
        <v>0.192</v>
      </c>
      <c r="G79">
        <v>0.231</v>
      </c>
      <c r="H79">
        <v>0.386</v>
      </c>
      <c r="I79">
        <v>0.378</v>
      </c>
      <c r="J79">
        <v>0.667</v>
      </c>
      <c r="K79">
        <v>0.734</v>
      </c>
      <c r="L79">
        <v>1.017</v>
      </c>
      <c r="M79">
        <v>1.549</v>
      </c>
      <c r="N79">
        <v>1.79</v>
      </c>
      <c r="O79">
        <v>0.598</v>
      </c>
      <c r="P79">
        <v>1.02</v>
      </c>
    </row>
    <row r="80" spans="1:16" ht="13.5">
      <c r="A80">
        <v>1999.08</v>
      </c>
      <c r="B80">
        <v>0.149</v>
      </c>
      <c r="C80">
        <v>0.093</v>
      </c>
      <c r="D80">
        <v>0.112</v>
      </c>
      <c r="E80">
        <v>0.148</v>
      </c>
      <c r="F80">
        <v>0.184</v>
      </c>
      <c r="G80">
        <v>0.229</v>
      </c>
      <c r="H80">
        <v>0.343</v>
      </c>
      <c r="I80">
        <v>0.374</v>
      </c>
      <c r="J80">
        <v>0.641</v>
      </c>
      <c r="K80">
        <v>0.703</v>
      </c>
      <c r="L80">
        <v>1.074</v>
      </c>
      <c r="M80">
        <v>1.164</v>
      </c>
      <c r="N80">
        <v>1.617</v>
      </c>
      <c r="O80">
        <v>1.198</v>
      </c>
      <c r="P80">
        <v>1.169</v>
      </c>
    </row>
    <row r="81" spans="1:16" ht="13.5">
      <c r="A81">
        <v>1999.09</v>
      </c>
      <c r="B81">
        <v>0.154</v>
      </c>
      <c r="C81">
        <v>0.09</v>
      </c>
      <c r="D81">
        <v>0.111</v>
      </c>
      <c r="E81">
        <v>0.158</v>
      </c>
      <c r="F81">
        <v>0.201</v>
      </c>
      <c r="G81">
        <v>0.232</v>
      </c>
      <c r="H81">
        <v>0.339</v>
      </c>
      <c r="I81">
        <v>0.385</v>
      </c>
      <c r="J81">
        <v>0.792</v>
      </c>
      <c r="K81">
        <v>0.761</v>
      </c>
      <c r="L81">
        <v>1.4</v>
      </c>
      <c r="M81">
        <v>1.533</v>
      </c>
      <c r="N81">
        <v>1.991</v>
      </c>
      <c r="O81">
        <v>0.837</v>
      </c>
      <c r="P81">
        <v>1.333</v>
      </c>
    </row>
    <row r="82" spans="1:16" ht="13.5">
      <c r="A82">
        <v>1999.1</v>
      </c>
      <c r="B82">
        <v>0.154</v>
      </c>
      <c r="C82">
        <v>0.082</v>
      </c>
      <c r="D82">
        <v>0.13</v>
      </c>
      <c r="E82">
        <v>0.189</v>
      </c>
      <c r="F82">
        <v>0.174</v>
      </c>
      <c r="G82">
        <v>0.229</v>
      </c>
      <c r="H82">
        <v>0.275</v>
      </c>
      <c r="I82">
        <v>0.289</v>
      </c>
      <c r="J82">
        <v>0.599</v>
      </c>
      <c r="K82">
        <v>0.601</v>
      </c>
      <c r="L82">
        <v>0.977</v>
      </c>
      <c r="M82">
        <v>1.077</v>
      </c>
      <c r="N82">
        <v>1.78</v>
      </c>
      <c r="O82">
        <v>0.575</v>
      </c>
      <c r="P82">
        <v>1.259</v>
      </c>
    </row>
    <row r="83" spans="1:16" ht="13.5">
      <c r="A83">
        <v>1999.11</v>
      </c>
      <c r="B83">
        <v>0.189</v>
      </c>
      <c r="C83">
        <v>0.108</v>
      </c>
      <c r="D83">
        <v>0.31</v>
      </c>
      <c r="E83">
        <v>0.204</v>
      </c>
      <c r="F83">
        <v>0.173</v>
      </c>
      <c r="G83">
        <v>0.221</v>
      </c>
      <c r="H83">
        <v>0.255</v>
      </c>
      <c r="I83">
        <v>0.274</v>
      </c>
      <c r="J83">
        <v>0.443</v>
      </c>
      <c r="K83">
        <v>0.6</v>
      </c>
      <c r="L83">
        <v>1.141</v>
      </c>
      <c r="M83">
        <v>0.975</v>
      </c>
      <c r="N83">
        <v>1.846</v>
      </c>
      <c r="O83">
        <v>1.664</v>
      </c>
      <c r="P83">
        <v>1.185</v>
      </c>
    </row>
    <row r="84" spans="1:16" ht="13.5">
      <c r="A84">
        <v>1999.12</v>
      </c>
      <c r="B84">
        <v>0.22</v>
      </c>
      <c r="C84">
        <v>0.232</v>
      </c>
      <c r="D84">
        <v>0.26</v>
      </c>
      <c r="E84">
        <v>0.173</v>
      </c>
      <c r="F84">
        <v>0.169</v>
      </c>
      <c r="G84">
        <v>0.221</v>
      </c>
      <c r="H84">
        <v>0.303</v>
      </c>
      <c r="I84">
        <v>0.286</v>
      </c>
      <c r="J84">
        <v>0.454</v>
      </c>
      <c r="K84">
        <v>0.549</v>
      </c>
      <c r="L84">
        <v>1.045</v>
      </c>
      <c r="M84">
        <v>1.11</v>
      </c>
      <c r="N84">
        <v>1.389</v>
      </c>
      <c r="O84">
        <v>1.124</v>
      </c>
      <c r="P84">
        <v>0.793</v>
      </c>
    </row>
    <row r="85" spans="1:16" ht="13.5">
      <c r="A85">
        <v>2000.01</v>
      </c>
      <c r="B85">
        <v>0.135</v>
      </c>
      <c r="C85">
        <v>0.077</v>
      </c>
      <c r="D85">
        <v>0.101</v>
      </c>
      <c r="E85">
        <v>0.116</v>
      </c>
      <c r="F85">
        <v>0.157</v>
      </c>
      <c r="G85">
        <v>0.221</v>
      </c>
      <c r="H85">
        <v>0.323</v>
      </c>
      <c r="I85">
        <v>0.289</v>
      </c>
      <c r="J85">
        <v>0.544</v>
      </c>
      <c r="K85">
        <v>0.627</v>
      </c>
      <c r="L85">
        <v>1.191</v>
      </c>
      <c r="M85">
        <v>1.178</v>
      </c>
      <c r="N85">
        <v>1.757</v>
      </c>
      <c r="O85">
        <v>1.156</v>
      </c>
      <c r="P85">
        <v>0.967</v>
      </c>
    </row>
    <row r="86" spans="1:16" ht="13.5">
      <c r="A86">
        <v>2000.02</v>
      </c>
      <c r="B86">
        <v>0.143</v>
      </c>
      <c r="C86">
        <v>0.078</v>
      </c>
      <c r="D86">
        <v>0.098</v>
      </c>
      <c r="E86">
        <v>0.103</v>
      </c>
      <c r="F86">
        <v>0.158</v>
      </c>
      <c r="G86">
        <v>0.256</v>
      </c>
      <c r="H86">
        <v>0.321</v>
      </c>
      <c r="I86">
        <v>0.3</v>
      </c>
      <c r="J86">
        <v>0.604</v>
      </c>
      <c r="K86">
        <v>0.609</v>
      </c>
      <c r="L86">
        <v>1.11</v>
      </c>
      <c r="M86">
        <v>1.152</v>
      </c>
      <c r="N86">
        <v>0.794</v>
      </c>
      <c r="O86">
        <v>1.256</v>
      </c>
      <c r="P86">
        <v>0.901</v>
      </c>
    </row>
    <row r="87" spans="1:16" ht="13.5">
      <c r="A87">
        <v>2000.03</v>
      </c>
      <c r="B87">
        <v>0.158</v>
      </c>
      <c r="C87">
        <v>0.089</v>
      </c>
      <c r="D87">
        <v>0.113</v>
      </c>
      <c r="E87">
        <v>0.113</v>
      </c>
      <c r="F87">
        <v>0.183</v>
      </c>
      <c r="G87">
        <v>0.242</v>
      </c>
      <c r="H87">
        <v>0.367</v>
      </c>
      <c r="I87">
        <v>0.361</v>
      </c>
      <c r="J87">
        <v>0.795</v>
      </c>
      <c r="K87">
        <v>0.628</v>
      </c>
      <c r="L87">
        <v>1.105</v>
      </c>
      <c r="M87">
        <v>1.194</v>
      </c>
      <c r="N87">
        <v>1.735</v>
      </c>
      <c r="O87">
        <v>1.435</v>
      </c>
      <c r="P87">
        <v>1.012</v>
      </c>
    </row>
    <row r="88" spans="1:16" ht="13.5">
      <c r="A88">
        <v>2000.04</v>
      </c>
      <c r="B88">
        <v>0.153</v>
      </c>
      <c r="C88">
        <v>0.079</v>
      </c>
      <c r="D88">
        <v>0.086</v>
      </c>
      <c r="E88">
        <v>0.101</v>
      </c>
      <c r="F88">
        <v>0.196</v>
      </c>
      <c r="G88">
        <v>0.231</v>
      </c>
      <c r="H88">
        <v>0.323</v>
      </c>
      <c r="I88">
        <v>0.331</v>
      </c>
      <c r="J88">
        <v>0.526</v>
      </c>
      <c r="K88">
        <v>0.675</v>
      </c>
      <c r="L88">
        <v>1.014</v>
      </c>
      <c r="M88">
        <v>0.997</v>
      </c>
      <c r="N88">
        <v>1.474</v>
      </c>
      <c r="O88">
        <v>1.571</v>
      </c>
      <c r="P88">
        <v>0.894</v>
      </c>
    </row>
    <row r="89" spans="1:16" ht="13.5">
      <c r="A89">
        <v>2000.05</v>
      </c>
      <c r="B89">
        <v>0.127</v>
      </c>
      <c r="C89">
        <v>0.071</v>
      </c>
      <c r="D89">
        <v>0.076</v>
      </c>
      <c r="E89">
        <v>0.09</v>
      </c>
      <c r="F89">
        <v>0.15</v>
      </c>
      <c r="G89">
        <v>0.217</v>
      </c>
      <c r="H89">
        <v>0.287</v>
      </c>
      <c r="I89">
        <v>0.292</v>
      </c>
      <c r="J89">
        <v>0.676</v>
      </c>
      <c r="K89">
        <v>0.613</v>
      </c>
      <c r="L89">
        <v>0.851</v>
      </c>
      <c r="M89">
        <v>0.799</v>
      </c>
      <c r="N89">
        <v>0.819</v>
      </c>
      <c r="O89">
        <v>1.032</v>
      </c>
      <c r="P89">
        <v>0.914</v>
      </c>
    </row>
    <row r="90" spans="1:16" ht="13.5">
      <c r="A90">
        <v>2000.06</v>
      </c>
      <c r="B90">
        <v>0.129</v>
      </c>
      <c r="C90">
        <v>0.067</v>
      </c>
      <c r="D90">
        <v>0.076</v>
      </c>
      <c r="E90">
        <v>0.09</v>
      </c>
      <c r="F90">
        <v>0.159</v>
      </c>
      <c r="G90">
        <v>0.216</v>
      </c>
      <c r="H90">
        <v>0.293</v>
      </c>
      <c r="I90">
        <v>0.27</v>
      </c>
      <c r="J90">
        <v>0.588</v>
      </c>
      <c r="K90">
        <v>0.574</v>
      </c>
      <c r="L90">
        <v>0.912</v>
      </c>
      <c r="M90">
        <v>0.938</v>
      </c>
      <c r="N90">
        <v>0.811</v>
      </c>
      <c r="O90">
        <v>0.806</v>
      </c>
      <c r="P90">
        <v>0.78</v>
      </c>
    </row>
    <row r="91" spans="1:16" ht="13.5">
      <c r="A91">
        <v>2000.07</v>
      </c>
      <c r="B91">
        <v>0.145</v>
      </c>
      <c r="C91">
        <v>0.085</v>
      </c>
      <c r="D91">
        <v>0.118</v>
      </c>
      <c r="E91">
        <v>0.107</v>
      </c>
      <c r="F91">
        <v>0.168</v>
      </c>
      <c r="G91">
        <v>0.208</v>
      </c>
      <c r="H91">
        <v>0.282</v>
      </c>
      <c r="I91">
        <v>0.235</v>
      </c>
      <c r="J91">
        <v>0.585</v>
      </c>
      <c r="K91">
        <v>0.543</v>
      </c>
      <c r="L91">
        <v>0.85</v>
      </c>
      <c r="M91">
        <v>0.977</v>
      </c>
      <c r="N91">
        <v>0.925</v>
      </c>
      <c r="O91">
        <v>0.488</v>
      </c>
      <c r="P91">
        <v>0.71</v>
      </c>
    </row>
    <row r="92" spans="1:16" ht="13.5">
      <c r="A92">
        <v>2000.08</v>
      </c>
      <c r="B92">
        <v>0.199</v>
      </c>
      <c r="C92">
        <v>0.16</v>
      </c>
      <c r="D92">
        <v>0.204</v>
      </c>
      <c r="E92">
        <v>0.189</v>
      </c>
      <c r="F92">
        <v>0.203</v>
      </c>
      <c r="G92">
        <v>0.241</v>
      </c>
      <c r="H92">
        <v>0.293</v>
      </c>
      <c r="I92">
        <v>0.279</v>
      </c>
      <c r="J92">
        <v>0.574</v>
      </c>
      <c r="K92">
        <v>0.551</v>
      </c>
      <c r="L92">
        <v>0.968</v>
      </c>
      <c r="M92">
        <v>0.922</v>
      </c>
      <c r="N92">
        <v>1.323</v>
      </c>
      <c r="O92">
        <v>0.609</v>
      </c>
      <c r="P92">
        <v>0.677</v>
      </c>
    </row>
    <row r="93" spans="1:16" ht="13.5">
      <c r="A93">
        <v>2000.09</v>
      </c>
      <c r="B93">
        <v>0.26</v>
      </c>
      <c r="C93">
        <v>0.24</v>
      </c>
      <c r="D93">
        <v>0.29</v>
      </c>
      <c r="E93">
        <v>0.245</v>
      </c>
      <c r="F93">
        <v>0.273</v>
      </c>
      <c r="G93">
        <v>0.271</v>
      </c>
      <c r="H93">
        <v>0.325</v>
      </c>
      <c r="I93">
        <v>0.318</v>
      </c>
      <c r="J93">
        <v>0.623</v>
      </c>
      <c r="K93">
        <v>0.596</v>
      </c>
      <c r="L93">
        <v>1.033</v>
      </c>
      <c r="M93">
        <v>1.079</v>
      </c>
      <c r="N93">
        <v>1.484</v>
      </c>
      <c r="O93">
        <v>0.966</v>
      </c>
      <c r="P93">
        <v>1</v>
      </c>
    </row>
    <row r="94" spans="1:16" ht="13.5">
      <c r="A94">
        <v>2000.1</v>
      </c>
      <c r="B94">
        <v>0.263</v>
      </c>
      <c r="C94">
        <v>0.215</v>
      </c>
      <c r="D94">
        <v>0.295</v>
      </c>
      <c r="E94">
        <v>0.318</v>
      </c>
      <c r="F94">
        <v>0.24</v>
      </c>
      <c r="G94">
        <v>0.27</v>
      </c>
      <c r="H94">
        <v>0.301</v>
      </c>
      <c r="I94">
        <v>0.306</v>
      </c>
      <c r="J94">
        <v>0.819</v>
      </c>
      <c r="K94">
        <v>0.512</v>
      </c>
      <c r="L94">
        <v>0.984</v>
      </c>
      <c r="M94">
        <v>0.99</v>
      </c>
      <c r="N94">
        <v>0.835</v>
      </c>
      <c r="O94">
        <v>0.747</v>
      </c>
      <c r="P94">
        <v>0.968</v>
      </c>
    </row>
    <row r="95" spans="1:16" ht="13.5">
      <c r="A95">
        <v>2000.11</v>
      </c>
      <c r="B95">
        <v>0.284</v>
      </c>
      <c r="C95">
        <v>0.22</v>
      </c>
      <c r="D95">
        <v>0.434</v>
      </c>
      <c r="E95">
        <v>0.35</v>
      </c>
      <c r="F95">
        <v>0.236</v>
      </c>
      <c r="G95">
        <v>0.26</v>
      </c>
      <c r="H95">
        <v>0.298</v>
      </c>
      <c r="I95">
        <v>0.297</v>
      </c>
      <c r="J95">
        <v>0.695</v>
      </c>
      <c r="K95">
        <v>0.471</v>
      </c>
      <c r="L95">
        <v>0.95</v>
      </c>
      <c r="M95">
        <v>1.052</v>
      </c>
      <c r="N95">
        <v>0.65</v>
      </c>
      <c r="O95">
        <v>0.954</v>
      </c>
      <c r="P95">
        <v>0.842</v>
      </c>
    </row>
    <row r="96" spans="1:16" ht="13.5">
      <c r="A96">
        <v>2000.12</v>
      </c>
      <c r="B96">
        <v>0.301</v>
      </c>
      <c r="C96">
        <v>0.336</v>
      </c>
      <c r="D96">
        <v>0.429</v>
      </c>
      <c r="E96">
        <v>0.329</v>
      </c>
      <c r="F96">
        <v>0.239</v>
      </c>
      <c r="G96">
        <v>0.255</v>
      </c>
      <c r="H96">
        <v>0.319</v>
      </c>
      <c r="I96">
        <v>0.278</v>
      </c>
      <c r="J96">
        <v>0.471</v>
      </c>
      <c r="K96">
        <v>0.375</v>
      </c>
      <c r="L96">
        <v>0.827</v>
      </c>
      <c r="M96">
        <v>0.976</v>
      </c>
      <c r="N96">
        <v>1.083</v>
      </c>
      <c r="O96">
        <v>0.409</v>
      </c>
      <c r="P96">
        <v>0.888</v>
      </c>
    </row>
    <row r="97" spans="1:17" ht="13.5">
      <c r="A97">
        <v>2001.01</v>
      </c>
      <c r="B97">
        <v>0.262</v>
      </c>
      <c r="C97">
        <v>0.245</v>
      </c>
      <c r="D97">
        <v>0.359</v>
      </c>
      <c r="E97">
        <v>0.259</v>
      </c>
      <c r="F97">
        <v>0.231</v>
      </c>
      <c r="G97">
        <v>0.263</v>
      </c>
      <c r="H97">
        <v>0.274</v>
      </c>
      <c r="I97">
        <v>0.278</v>
      </c>
      <c r="J97">
        <v>0.479</v>
      </c>
      <c r="K97">
        <v>0.368</v>
      </c>
      <c r="L97">
        <v>1.317</v>
      </c>
      <c r="M97">
        <v>0.901</v>
      </c>
      <c r="N97">
        <v>0.572</v>
      </c>
      <c r="O97">
        <v>0.554</v>
      </c>
      <c r="P97">
        <v>1.076</v>
      </c>
      <c r="Q97">
        <v>0.482</v>
      </c>
    </row>
    <row r="98" spans="1:16" ht="13.5">
      <c r="A98">
        <v>2001.02</v>
      </c>
      <c r="B98">
        <v>0.24</v>
      </c>
      <c r="C98">
        <v>0.211</v>
      </c>
      <c r="D98">
        <v>0.297</v>
      </c>
      <c r="E98">
        <v>0.237</v>
      </c>
      <c r="F98">
        <v>0.21</v>
      </c>
      <c r="G98">
        <v>0.278</v>
      </c>
      <c r="H98">
        <v>0.279</v>
      </c>
      <c r="I98">
        <v>0.299</v>
      </c>
      <c r="J98">
        <v>0.375</v>
      </c>
      <c r="K98">
        <v>0.401</v>
      </c>
      <c r="L98">
        <v>0.556</v>
      </c>
      <c r="M98">
        <v>0.8</v>
      </c>
      <c r="N98">
        <v>1.043</v>
      </c>
      <c r="O98">
        <v>0.592</v>
      </c>
      <c r="P98">
        <v>1.064</v>
      </c>
    </row>
    <row r="99" spans="1:17" ht="13.5">
      <c r="A99">
        <v>2001.03</v>
      </c>
      <c r="B99">
        <v>0.152</v>
      </c>
      <c r="C99">
        <v>0.122</v>
      </c>
      <c r="D99">
        <v>0.103</v>
      </c>
      <c r="E99">
        <v>0.131</v>
      </c>
      <c r="F99">
        <v>0.151</v>
      </c>
      <c r="G99">
        <v>0.199</v>
      </c>
      <c r="H99">
        <v>0.265</v>
      </c>
      <c r="I99">
        <v>0.351</v>
      </c>
      <c r="J99">
        <v>0.362</v>
      </c>
      <c r="K99">
        <v>0.321</v>
      </c>
      <c r="L99">
        <v>0.535</v>
      </c>
      <c r="M99">
        <v>0.695</v>
      </c>
      <c r="N99">
        <v>0.771</v>
      </c>
      <c r="O99">
        <v>0.359</v>
      </c>
      <c r="P99">
        <v>0.849</v>
      </c>
      <c r="Q99">
        <v>0.3</v>
      </c>
    </row>
    <row r="100" spans="1:17" ht="13.5">
      <c r="A100">
        <v>2001.04</v>
      </c>
      <c r="B100">
        <v>0.092</v>
      </c>
      <c r="C100">
        <v>0.062</v>
      </c>
      <c r="D100">
        <v>0.051</v>
      </c>
      <c r="E100">
        <v>0.056</v>
      </c>
      <c r="F100">
        <v>0.141</v>
      </c>
      <c r="G100">
        <v>0.119</v>
      </c>
      <c r="H100">
        <v>0.188</v>
      </c>
      <c r="I100">
        <v>0.14</v>
      </c>
      <c r="J100">
        <v>0.257</v>
      </c>
      <c r="K100">
        <v>0.254</v>
      </c>
      <c r="L100">
        <v>0.368</v>
      </c>
      <c r="M100">
        <v>0.53</v>
      </c>
      <c r="N100">
        <v>0.614</v>
      </c>
      <c r="O100">
        <v>0.398</v>
      </c>
      <c r="P100">
        <v>0.843</v>
      </c>
      <c r="Q100">
        <v>0.3</v>
      </c>
    </row>
    <row r="101" spans="1:16" ht="13.5">
      <c r="A101">
        <v>2001.05</v>
      </c>
      <c r="B101">
        <v>0.065</v>
      </c>
      <c r="C101">
        <v>0.048</v>
      </c>
      <c r="D101">
        <v>0.037</v>
      </c>
      <c r="E101">
        <v>0.04</v>
      </c>
      <c r="F101">
        <v>0.065</v>
      </c>
      <c r="G101">
        <v>0.101</v>
      </c>
      <c r="H101">
        <v>0.152</v>
      </c>
      <c r="I101">
        <v>0.139</v>
      </c>
      <c r="J101">
        <v>0.257</v>
      </c>
      <c r="K101">
        <v>0.249</v>
      </c>
      <c r="L101">
        <v>0.41</v>
      </c>
      <c r="M101">
        <v>0.788</v>
      </c>
      <c r="N101">
        <v>0.442</v>
      </c>
      <c r="O101">
        <v>0.289</v>
      </c>
      <c r="P101">
        <v>0.671</v>
      </c>
    </row>
    <row r="102" spans="1:16" ht="13.5">
      <c r="A102">
        <v>2001.06</v>
      </c>
      <c r="B102">
        <v>0.065</v>
      </c>
      <c r="C102">
        <v>0.047</v>
      </c>
      <c r="D102">
        <v>0.042</v>
      </c>
      <c r="E102">
        <v>0.046</v>
      </c>
      <c r="F102">
        <v>0.065</v>
      </c>
      <c r="G102">
        <v>0.097</v>
      </c>
      <c r="H102">
        <v>0.131</v>
      </c>
      <c r="I102">
        <v>0.12</v>
      </c>
      <c r="J102">
        <v>0.342</v>
      </c>
      <c r="K102">
        <v>0.215</v>
      </c>
      <c r="L102">
        <v>0.451</v>
      </c>
      <c r="M102">
        <v>0.634</v>
      </c>
      <c r="N102">
        <v>0.343</v>
      </c>
      <c r="O102">
        <v>0.195</v>
      </c>
      <c r="P102">
        <v>0.71</v>
      </c>
    </row>
    <row r="103" spans="1:16" ht="13.5">
      <c r="A103">
        <v>2001.07</v>
      </c>
      <c r="B103">
        <v>0.068</v>
      </c>
      <c r="C103">
        <v>0.047</v>
      </c>
      <c r="D103">
        <v>0.029</v>
      </c>
      <c r="E103">
        <v>0.051</v>
      </c>
      <c r="F103">
        <v>0.07</v>
      </c>
      <c r="G103">
        <v>0.087</v>
      </c>
      <c r="H103">
        <v>0.145</v>
      </c>
      <c r="I103">
        <v>0.13</v>
      </c>
      <c r="J103">
        <v>0.226</v>
      </c>
      <c r="K103">
        <v>0.221</v>
      </c>
      <c r="L103">
        <v>1.31</v>
      </c>
      <c r="M103">
        <v>0.719</v>
      </c>
      <c r="N103">
        <v>0.609</v>
      </c>
      <c r="O103">
        <v>1.196</v>
      </c>
      <c r="P103">
        <v>1.002</v>
      </c>
    </row>
    <row r="104" spans="1:16" ht="13.5">
      <c r="A104">
        <v>2001.08</v>
      </c>
      <c r="B104">
        <v>0.063</v>
      </c>
      <c r="C104">
        <v>0.049</v>
      </c>
      <c r="D104">
        <v>0.026</v>
      </c>
      <c r="E104">
        <v>0.045</v>
      </c>
      <c r="F104">
        <v>0.06</v>
      </c>
      <c r="G104">
        <v>0.091</v>
      </c>
      <c r="H104">
        <v>0.141</v>
      </c>
      <c r="I104">
        <v>0.105</v>
      </c>
      <c r="J104">
        <v>0.293</v>
      </c>
      <c r="K104">
        <v>0.209</v>
      </c>
      <c r="L104">
        <v>0.424</v>
      </c>
      <c r="M104">
        <v>0.568</v>
      </c>
      <c r="N104">
        <v>0.413</v>
      </c>
      <c r="O104">
        <v>0.294</v>
      </c>
      <c r="P104">
        <v>0.912</v>
      </c>
    </row>
    <row r="105" spans="1:16" ht="13.5">
      <c r="A105">
        <v>2001.09</v>
      </c>
      <c r="B105">
        <v>0.062</v>
      </c>
      <c r="C105">
        <v>0.049</v>
      </c>
      <c r="D105">
        <v>0.038</v>
      </c>
      <c r="E105">
        <v>0.04</v>
      </c>
      <c r="F105">
        <v>0.062</v>
      </c>
      <c r="G105">
        <v>0.089</v>
      </c>
      <c r="H105">
        <v>0.127</v>
      </c>
      <c r="I105">
        <v>0.129</v>
      </c>
      <c r="J105">
        <v>0.197</v>
      </c>
      <c r="K105">
        <v>0.238</v>
      </c>
      <c r="L105">
        <v>0.573</v>
      </c>
      <c r="M105">
        <v>0.657</v>
      </c>
      <c r="N105">
        <v>0.737</v>
      </c>
      <c r="O105">
        <v>0.193</v>
      </c>
      <c r="P105">
        <v>0.985</v>
      </c>
    </row>
    <row r="106" spans="1:16" ht="13.5">
      <c r="A106">
        <v>2001.1</v>
      </c>
      <c r="B106">
        <v>0.059</v>
      </c>
      <c r="C106">
        <v>0.033</v>
      </c>
      <c r="D106">
        <v>0.033</v>
      </c>
      <c r="E106">
        <v>0.051</v>
      </c>
      <c r="F106">
        <v>0.084</v>
      </c>
      <c r="G106">
        <v>0.084</v>
      </c>
      <c r="H106">
        <v>0.118</v>
      </c>
      <c r="I106">
        <v>0.11</v>
      </c>
      <c r="J106">
        <v>0.125</v>
      </c>
      <c r="K106">
        <v>0.227</v>
      </c>
      <c r="L106">
        <v>0.762</v>
      </c>
      <c r="M106">
        <v>0.87</v>
      </c>
      <c r="N106">
        <v>0.97</v>
      </c>
      <c r="O106">
        <v>0.241</v>
      </c>
      <c r="P106">
        <v>0.99</v>
      </c>
    </row>
    <row r="107" spans="1:16" ht="13.5">
      <c r="A107">
        <v>2001.11</v>
      </c>
      <c r="B107">
        <v>0.056</v>
      </c>
      <c r="C107">
        <v>0.033</v>
      </c>
      <c r="D107">
        <v>0.033</v>
      </c>
      <c r="E107">
        <v>0.044</v>
      </c>
      <c r="F107">
        <v>0.059</v>
      </c>
      <c r="G107">
        <v>0.082</v>
      </c>
      <c r="H107">
        <v>0.098</v>
      </c>
      <c r="I107">
        <v>0.112</v>
      </c>
      <c r="J107">
        <v>0.129</v>
      </c>
      <c r="K107">
        <v>0.221</v>
      </c>
      <c r="L107">
        <v>0.379</v>
      </c>
      <c r="M107">
        <v>0.445</v>
      </c>
      <c r="N107">
        <v>0.337</v>
      </c>
      <c r="O107">
        <v>0.308</v>
      </c>
      <c r="P107">
        <v>0.969</v>
      </c>
    </row>
    <row r="108" spans="1:17" ht="13.5">
      <c r="A108">
        <v>2001.12</v>
      </c>
      <c r="B108">
        <v>0.059</v>
      </c>
      <c r="C108">
        <v>0.033</v>
      </c>
      <c r="D108">
        <v>0.033</v>
      </c>
      <c r="E108">
        <v>0.047</v>
      </c>
      <c r="F108">
        <v>0.063</v>
      </c>
      <c r="G108">
        <v>0.073</v>
      </c>
      <c r="H108">
        <v>0.107</v>
      </c>
      <c r="I108">
        <v>0.119</v>
      </c>
      <c r="J108">
        <v>0.129</v>
      </c>
      <c r="K108">
        <v>0.249</v>
      </c>
      <c r="L108">
        <v>0.125</v>
      </c>
      <c r="M108">
        <v>0.619</v>
      </c>
      <c r="N108">
        <v>0.599</v>
      </c>
      <c r="O108">
        <v>0.323</v>
      </c>
      <c r="P108">
        <v>1.047</v>
      </c>
      <c r="Q108">
        <v>0.199</v>
      </c>
    </row>
    <row r="109" spans="1:16" ht="13.5">
      <c r="A109">
        <v>2002.01</v>
      </c>
      <c r="B109">
        <v>0.054</v>
      </c>
      <c r="C109">
        <v>0.031</v>
      </c>
      <c r="D109">
        <v>0.059</v>
      </c>
      <c r="E109">
        <v>0.037</v>
      </c>
      <c r="F109">
        <v>0.055</v>
      </c>
      <c r="G109">
        <v>0.07</v>
      </c>
      <c r="H109">
        <v>0.095</v>
      </c>
      <c r="I109">
        <v>0.103</v>
      </c>
      <c r="J109">
        <v>0.136</v>
      </c>
      <c r="K109">
        <v>0.296</v>
      </c>
      <c r="L109">
        <v>0.283</v>
      </c>
      <c r="M109">
        <v>0.339</v>
      </c>
      <c r="N109">
        <v>0.226</v>
      </c>
      <c r="O109">
        <v>0.228</v>
      </c>
      <c r="P109">
        <v>0.857</v>
      </c>
    </row>
    <row r="110" spans="1:17" ht="13.5">
      <c r="A110">
        <v>2002.02</v>
      </c>
      <c r="B110">
        <v>0.067</v>
      </c>
      <c r="C110">
        <v>0.039</v>
      </c>
      <c r="D110">
        <v>0.052</v>
      </c>
      <c r="E110">
        <v>0.039</v>
      </c>
      <c r="F110">
        <v>0.056</v>
      </c>
      <c r="G110">
        <v>0.089</v>
      </c>
      <c r="H110">
        <v>0.196</v>
      </c>
      <c r="I110">
        <v>0.14</v>
      </c>
      <c r="J110">
        <v>0.181</v>
      </c>
      <c r="K110">
        <v>0.377</v>
      </c>
      <c r="L110">
        <v>0.173</v>
      </c>
      <c r="M110">
        <v>0.652</v>
      </c>
      <c r="N110">
        <v>0.19</v>
      </c>
      <c r="O110">
        <v>0.225</v>
      </c>
      <c r="P110">
        <v>1.063</v>
      </c>
      <c r="Q110">
        <v>0.2</v>
      </c>
    </row>
    <row r="111" spans="1:16" ht="13.5">
      <c r="A111">
        <v>2002.03</v>
      </c>
      <c r="B111">
        <v>0.085</v>
      </c>
      <c r="C111">
        <v>0.072</v>
      </c>
      <c r="D111">
        <v>0.071</v>
      </c>
      <c r="E111">
        <v>0.048</v>
      </c>
      <c r="F111">
        <v>0.062</v>
      </c>
      <c r="G111">
        <v>0.081</v>
      </c>
      <c r="H111">
        <v>0.185</v>
      </c>
      <c r="I111">
        <v>0.159</v>
      </c>
      <c r="J111">
        <v>0.191</v>
      </c>
      <c r="K111">
        <v>0.478</v>
      </c>
      <c r="L111">
        <v>0.175</v>
      </c>
      <c r="M111">
        <v>0.643</v>
      </c>
      <c r="N111">
        <v>0.891</v>
      </c>
      <c r="O111">
        <v>0.245</v>
      </c>
      <c r="P111">
        <v>1.265</v>
      </c>
    </row>
    <row r="112" spans="1:16" ht="13.5">
      <c r="A112">
        <v>2002.04</v>
      </c>
      <c r="B112">
        <v>0.073</v>
      </c>
      <c r="C112">
        <v>0.061</v>
      </c>
      <c r="D112">
        <v>0.031</v>
      </c>
      <c r="E112">
        <v>0.035</v>
      </c>
      <c r="F112">
        <v>0.071</v>
      </c>
      <c r="G112">
        <v>0.075</v>
      </c>
      <c r="H112">
        <v>0.188</v>
      </c>
      <c r="I112">
        <v>0.129</v>
      </c>
      <c r="J112">
        <v>0.165</v>
      </c>
      <c r="K112">
        <v>0.35</v>
      </c>
      <c r="L112">
        <v>0.311</v>
      </c>
      <c r="M112">
        <v>0.593</v>
      </c>
      <c r="N112">
        <v>0.139</v>
      </c>
      <c r="O112">
        <v>0.754</v>
      </c>
      <c r="P112">
        <v>1.106</v>
      </c>
    </row>
    <row r="113" spans="1:17" ht="13.5">
      <c r="A113">
        <v>2002.05</v>
      </c>
      <c r="B113">
        <v>0.07</v>
      </c>
      <c r="C113">
        <v>0.057</v>
      </c>
      <c r="D113">
        <v>0.035</v>
      </c>
      <c r="E113">
        <v>0.029</v>
      </c>
      <c r="F113">
        <v>0.061</v>
      </c>
      <c r="G113">
        <v>0.075</v>
      </c>
      <c r="H113">
        <v>0.247</v>
      </c>
      <c r="I113">
        <v>0.152</v>
      </c>
      <c r="J113">
        <v>0.221</v>
      </c>
      <c r="K113">
        <v>0.387</v>
      </c>
      <c r="L113">
        <v>0.254</v>
      </c>
      <c r="M113">
        <v>0.715</v>
      </c>
      <c r="N113">
        <v>0.1</v>
      </c>
      <c r="O113">
        <v>1.919</v>
      </c>
      <c r="P113">
        <v>1.166</v>
      </c>
      <c r="Q113">
        <v>0.1</v>
      </c>
    </row>
    <row r="114" spans="1:17" ht="13.5">
      <c r="A114">
        <v>2002.06</v>
      </c>
      <c r="B114">
        <v>0.067</v>
      </c>
      <c r="C114">
        <v>0.052</v>
      </c>
      <c r="D114">
        <v>0.032</v>
      </c>
      <c r="E114">
        <v>0.041</v>
      </c>
      <c r="F114">
        <v>0.057</v>
      </c>
      <c r="G114">
        <v>0.078</v>
      </c>
      <c r="H114">
        <v>0.13</v>
      </c>
      <c r="I114">
        <v>0.127</v>
      </c>
      <c r="J114">
        <v>0.245</v>
      </c>
      <c r="K114">
        <v>0.387</v>
      </c>
      <c r="L114">
        <v>0.415</v>
      </c>
      <c r="M114">
        <v>0.535</v>
      </c>
      <c r="N114">
        <v>0.339</v>
      </c>
      <c r="O114">
        <v>2.099</v>
      </c>
      <c r="P114">
        <v>0.569</v>
      </c>
      <c r="Q114">
        <v>0.1</v>
      </c>
    </row>
    <row r="115" spans="1:16" ht="13.5">
      <c r="A115">
        <v>2002.07</v>
      </c>
      <c r="B115">
        <v>0.069</v>
      </c>
      <c r="C115">
        <v>0.044</v>
      </c>
      <c r="D115">
        <v>0.035</v>
      </c>
      <c r="E115">
        <v>0.044</v>
      </c>
      <c r="F115">
        <v>0.065</v>
      </c>
      <c r="G115">
        <v>0.067</v>
      </c>
      <c r="H115">
        <v>0.144</v>
      </c>
      <c r="I115">
        <v>0.118</v>
      </c>
      <c r="J115">
        <v>0.105</v>
      </c>
      <c r="K115">
        <v>0.455</v>
      </c>
      <c r="L115">
        <v>0.357</v>
      </c>
      <c r="M115">
        <v>0.626</v>
      </c>
      <c r="N115">
        <v>0.126</v>
      </c>
      <c r="O115">
        <v>1.429</v>
      </c>
      <c r="P115">
        <v>0.601</v>
      </c>
    </row>
    <row r="116" spans="1:16" ht="13.5">
      <c r="A116">
        <v>2002.08</v>
      </c>
      <c r="B116">
        <v>0.066</v>
      </c>
      <c r="C116">
        <v>0.034</v>
      </c>
      <c r="D116">
        <v>0.033</v>
      </c>
      <c r="E116">
        <v>0.042</v>
      </c>
      <c r="F116">
        <v>0.092</v>
      </c>
      <c r="G116">
        <v>0.068</v>
      </c>
      <c r="H116">
        <v>0.154</v>
      </c>
      <c r="I116">
        <v>0.103</v>
      </c>
      <c r="J116">
        <v>0.095</v>
      </c>
      <c r="K116">
        <v>0.454</v>
      </c>
      <c r="L116">
        <v>0.309</v>
      </c>
      <c r="M116">
        <v>0.492</v>
      </c>
      <c r="N116">
        <v>0.53</v>
      </c>
      <c r="O116">
        <v>0.199</v>
      </c>
      <c r="P116">
        <v>0.462</v>
      </c>
    </row>
    <row r="117" spans="1:16" ht="13.5">
      <c r="A117">
        <v>2002.09</v>
      </c>
      <c r="B117">
        <v>0.062</v>
      </c>
      <c r="C117">
        <v>0.041</v>
      </c>
      <c r="D117">
        <v>0.045</v>
      </c>
      <c r="E117">
        <v>0.039</v>
      </c>
      <c r="F117">
        <v>0.049</v>
      </c>
      <c r="G117">
        <v>0.071</v>
      </c>
      <c r="H117">
        <v>0.142</v>
      </c>
      <c r="I117">
        <v>0.11</v>
      </c>
      <c r="J117">
        <v>0.119</v>
      </c>
      <c r="K117">
        <v>0.459</v>
      </c>
      <c r="L117">
        <v>0.15</v>
      </c>
      <c r="M117">
        <v>0.37</v>
      </c>
      <c r="N117">
        <v>0.809</v>
      </c>
      <c r="O117">
        <v>0.91</v>
      </c>
      <c r="P117">
        <v>0.558</v>
      </c>
    </row>
    <row r="118" spans="1:16" ht="13.5">
      <c r="A118">
        <v>2002.1</v>
      </c>
      <c r="B118">
        <v>0.055</v>
      </c>
      <c r="C118">
        <v>0.031</v>
      </c>
      <c r="D118">
        <v>0.071</v>
      </c>
      <c r="E118">
        <v>0.039</v>
      </c>
      <c r="F118">
        <v>0.053</v>
      </c>
      <c r="G118">
        <v>0.069</v>
      </c>
      <c r="H118">
        <v>0.125</v>
      </c>
      <c r="I118">
        <v>0.091</v>
      </c>
      <c r="J118">
        <v>0.106</v>
      </c>
      <c r="K118">
        <v>0.307</v>
      </c>
      <c r="L118">
        <v>0.111</v>
      </c>
      <c r="M118">
        <v>0.23</v>
      </c>
      <c r="N118">
        <v>0.503</v>
      </c>
      <c r="O118">
        <v>1.05</v>
      </c>
      <c r="P118">
        <v>0.555</v>
      </c>
    </row>
    <row r="119" spans="1:17" ht="13.5">
      <c r="A119">
        <v>2002.11</v>
      </c>
      <c r="B119">
        <v>0.055</v>
      </c>
      <c r="C119">
        <v>0.036</v>
      </c>
      <c r="D119">
        <v>0.05</v>
      </c>
      <c r="E119">
        <v>0.037</v>
      </c>
      <c r="F119">
        <v>0.057</v>
      </c>
      <c r="G119">
        <v>0.065</v>
      </c>
      <c r="H119">
        <v>0.089</v>
      </c>
      <c r="I119">
        <v>0.083</v>
      </c>
      <c r="J119">
        <v>0.132</v>
      </c>
      <c r="K119">
        <v>0.295</v>
      </c>
      <c r="L119">
        <v>0.122</v>
      </c>
      <c r="M119">
        <v>0.381</v>
      </c>
      <c r="N119">
        <v>0.166</v>
      </c>
      <c r="O119">
        <v>0.187</v>
      </c>
      <c r="P119">
        <v>0.349</v>
      </c>
      <c r="Q119">
        <v>0.197</v>
      </c>
    </row>
    <row r="120" spans="1:16" ht="13.5">
      <c r="A120">
        <v>2002.12</v>
      </c>
      <c r="B120">
        <v>0.061</v>
      </c>
      <c r="C120">
        <v>0.035</v>
      </c>
      <c r="D120">
        <v>0.064</v>
      </c>
      <c r="E120">
        <v>0.037</v>
      </c>
      <c r="F120">
        <v>0.06</v>
      </c>
      <c r="G120">
        <v>0.06</v>
      </c>
      <c r="H120">
        <v>0.111</v>
      </c>
      <c r="I120">
        <v>0.102</v>
      </c>
      <c r="J120">
        <v>0.089</v>
      </c>
      <c r="K120">
        <v>0.327</v>
      </c>
      <c r="L120">
        <v>0.118</v>
      </c>
      <c r="M120">
        <v>0.204</v>
      </c>
      <c r="N120">
        <v>0.277</v>
      </c>
      <c r="O120">
        <v>0.56</v>
      </c>
      <c r="P120">
        <v>0.421</v>
      </c>
    </row>
    <row r="121" spans="1:17" ht="13.5">
      <c r="A121">
        <v>2003.01</v>
      </c>
      <c r="B121">
        <v>0.058</v>
      </c>
      <c r="C121">
        <v>0.031</v>
      </c>
      <c r="D121">
        <v>0.069</v>
      </c>
      <c r="E121">
        <v>0.04</v>
      </c>
      <c r="F121">
        <v>0.06</v>
      </c>
      <c r="G121">
        <v>0.062</v>
      </c>
      <c r="H121">
        <v>0.105</v>
      </c>
      <c r="I121">
        <v>0.096</v>
      </c>
      <c r="J121">
        <v>0.082</v>
      </c>
      <c r="K121">
        <v>0.314</v>
      </c>
      <c r="L121">
        <v>0.116</v>
      </c>
      <c r="M121">
        <v>0.16</v>
      </c>
      <c r="N121">
        <v>0.082</v>
      </c>
      <c r="O121">
        <v>0.312</v>
      </c>
      <c r="P121">
        <v>0.365</v>
      </c>
      <c r="Q121">
        <v>0.2</v>
      </c>
    </row>
    <row r="122" spans="1:17" ht="13.5">
      <c r="A122">
        <v>2003.02</v>
      </c>
      <c r="B122">
        <v>0.056</v>
      </c>
      <c r="C122">
        <v>0.034</v>
      </c>
      <c r="D122">
        <v>0.061</v>
      </c>
      <c r="E122">
        <v>0.037</v>
      </c>
      <c r="F122">
        <v>0.072</v>
      </c>
      <c r="G122">
        <v>0.067</v>
      </c>
      <c r="H122">
        <v>0.073</v>
      </c>
      <c r="I122">
        <v>0.084</v>
      </c>
      <c r="J122">
        <v>0.078</v>
      </c>
      <c r="K122">
        <v>0.252</v>
      </c>
      <c r="L122">
        <v>0.886</v>
      </c>
      <c r="M122">
        <v>0.272</v>
      </c>
      <c r="N122">
        <v>0.185</v>
      </c>
      <c r="O122">
        <v>0.204</v>
      </c>
      <c r="P122">
        <v>0.496</v>
      </c>
      <c r="Q122">
        <v>0.15</v>
      </c>
    </row>
    <row r="123" spans="1:16" ht="13.5">
      <c r="A123">
        <v>2003.03</v>
      </c>
      <c r="B123">
        <v>0.053</v>
      </c>
      <c r="C123">
        <v>0.037</v>
      </c>
      <c r="D123">
        <v>0.059</v>
      </c>
      <c r="E123">
        <v>0.037</v>
      </c>
      <c r="F123">
        <v>0.05</v>
      </c>
      <c r="G123">
        <v>0.056</v>
      </c>
      <c r="H123">
        <v>0.078</v>
      </c>
      <c r="I123">
        <v>0.105</v>
      </c>
      <c r="J123">
        <v>0.077</v>
      </c>
      <c r="K123">
        <v>0.266</v>
      </c>
      <c r="L123">
        <v>0.162</v>
      </c>
      <c r="M123">
        <v>0.19</v>
      </c>
      <c r="N123">
        <v>0.184</v>
      </c>
      <c r="O123">
        <v>0.492</v>
      </c>
      <c r="P123">
        <v>0.329</v>
      </c>
    </row>
    <row r="124" spans="1:16" ht="13.5">
      <c r="A124">
        <v>2003.04</v>
      </c>
      <c r="B124">
        <v>0.051</v>
      </c>
      <c r="C124">
        <v>0.038</v>
      </c>
      <c r="D124">
        <v>0.038</v>
      </c>
      <c r="E124">
        <v>0.027</v>
      </c>
      <c r="F124">
        <v>0.069</v>
      </c>
      <c r="G124">
        <v>0.051</v>
      </c>
      <c r="H124">
        <v>0.078</v>
      </c>
      <c r="I124">
        <v>0.077</v>
      </c>
      <c r="J124">
        <v>0.102</v>
      </c>
      <c r="K124">
        <v>0.264</v>
      </c>
      <c r="L124">
        <v>0.143</v>
      </c>
      <c r="M124">
        <v>0.351</v>
      </c>
      <c r="N124">
        <v>0.157</v>
      </c>
      <c r="O124">
        <v>0.191</v>
      </c>
      <c r="P124">
        <v>0.245</v>
      </c>
    </row>
    <row r="125" spans="1:16" ht="13.5">
      <c r="A125">
        <v>2003.05</v>
      </c>
      <c r="B125">
        <v>0.045</v>
      </c>
      <c r="C125">
        <v>0.034</v>
      </c>
      <c r="D125">
        <v>0.025</v>
      </c>
      <c r="E125">
        <v>0.031</v>
      </c>
      <c r="F125">
        <v>0.064</v>
      </c>
      <c r="G125">
        <v>0.047</v>
      </c>
      <c r="H125">
        <v>0.082</v>
      </c>
      <c r="I125">
        <v>0.076</v>
      </c>
      <c r="J125">
        <v>0.138</v>
      </c>
      <c r="K125">
        <v>0.226</v>
      </c>
      <c r="L125">
        <v>0.182</v>
      </c>
      <c r="M125">
        <v>0.162</v>
      </c>
      <c r="N125">
        <v>0.19</v>
      </c>
      <c r="O125">
        <v>0.214</v>
      </c>
      <c r="P125">
        <v>0.276</v>
      </c>
    </row>
    <row r="126" spans="1:16" ht="13.5">
      <c r="A126">
        <v>2003.06</v>
      </c>
      <c r="B126">
        <v>0.045</v>
      </c>
      <c r="C126">
        <v>0.033</v>
      </c>
      <c r="D126">
        <v>0.022</v>
      </c>
      <c r="E126">
        <v>0.04</v>
      </c>
      <c r="F126">
        <v>0.058</v>
      </c>
      <c r="G126">
        <v>0.048</v>
      </c>
      <c r="H126">
        <v>0.062</v>
      </c>
      <c r="I126">
        <v>0.074</v>
      </c>
      <c r="J126">
        <v>0.094</v>
      </c>
      <c r="K126">
        <v>0.217</v>
      </c>
      <c r="L126">
        <v>0.159</v>
      </c>
      <c r="M126">
        <v>0.115</v>
      </c>
      <c r="N126">
        <v>0.113</v>
      </c>
      <c r="O126">
        <v>0.425</v>
      </c>
      <c r="P126">
        <v>0.318</v>
      </c>
    </row>
    <row r="127" spans="1:16" ht="13.5">
      <c r="A127">
        <v>2003.07</v>
      </c>
      <c r="B127">
        <v>0.051</v>
      </c>
      <c r="C127">
        <v>0.031</v>
      </c>
      <c r="D127">
        <v>0.022</v>
      </c>
      <c r="E127">
        <v>0.052</v>
      </c>
      <c r="F127">
        <v>0.071</v>
      </c>
      <c r="G127">
        <v>0.046</v>
      </c>
      <c r="H127">
        <v>0.12</v>
      </c>
      <c r="I127">
        <v>0.061</v>
      </c>
      <c r="J127">
        <v>0.121</v>
      </c>
      <c r="K127">
        <v>0.248</v>
      </c>
      <c r="L127">
        <v>0.266</v>
      </c>
      <c r="M127">
        <v>0.543</v>
      </c>
      <c r="N127">
        <v>0.273</v>
      </c>
      <c r="O127">
        <v>0.436</v>
      </c>
      <c r="P127">
        <v>0.665</v>
      </c>
    </row>
    <row r="128" spans="1:16" ht="13.5">
      <c r="A128">
        <v>2003.08</v>
      </c>
      <c r="B128">
        <v>0.048</v>
      </c>
      <c r="C128">
        <v>0.036</v>
      </c>
      <c r="D128">
        <v>0.02</v>
      </c>
      <c r="E128">
        <v>0.036</v>
      </c>
      <c r="F128">
        <v>0.078</v>
      </c>
      <c r="G128">
        <v>0.044</v>
      </c>
      <c r="H128">
        <v>0.132</v>
      </c>
      <c r="I128">
        <v>0.064</v>
      </c>
      <c r="J128">
        <v>0.063</v>
      </c>
      <c r="K128">
        <v>0.182</v>
      </c>
      <c r="L128">
        <v>0.152</v>
      </c>
      <c r="M128">
        <v>0.345</v>
      </c>
      <c r="N128">
        <v>0.176</v>
      </c>
      <c r="O128">
        <v>0.232</v>
      </c>
      <c r="P128">
        <v>0.922</v>
      </c>
    </row>
    <row r="129" spans="1:16" ht="13.5">
      <c r="A129">
        <v>2003.09</v>
      </c>
      <c r="B129">
        <v>0.05</v>
      </c>
      <c r="C129">
        <v>0.039</v>
      </c>
      <c r="D129">
        <v>0.022</v>
      </c>
      <c r="E129">
        <v>0.034</v>
      </c>
      <c r="F129">
        <v>0.072</v>
      </c>
      <c r="G129">
        <v>0.045</v>
      </c>
      <c r="H129">
        <v>0.075</v>
      </c>
      <c r="I129">
        <v>0.083</v>
      </c>
      <c r="J129">
        <v>0.152</v>
      </c>
      <c r="K129">
        <v>0.277</v>
      </c>
      <c r="L129">
        <v>0.803</v>
      </c>
      <c r="M129">
        <v>0.72</v>
      </c>
      <c r="N129">
        <v>0.916</v>
      </c>
      <c r="O129">
        <v>1.309</v>
      </c>
      <c r="P129">
        <v>1.293</v>
      </c>
    </row>
    <row r="130" spans="1:16" ht="13.5">
      <c r="A130">
        <v>2003.1</v>
      </c>
      <c r="B130">
        <v>0.047</v>
      </c>
      <c r="C130">
        <v>0.028</v>
      </c>
      <c r="D130">
        <v>0.019</v>
      </c>
      <c r="E130">
        <v>0.033</v>
      </c>
      <c r="F130">
        <v>0.082</v>
      </c>
      <c r="G130">
        <v>0.053</v>
      </c>
      <c r="H130">
        <v>0.073</v>
      </c>
      <c r="I130">
        <v>0.073</v>
      </c>
      <c r="J130">
        <v>0.163</v>
      </c>
      <c r="K130">
        <v>0.242</v>
      </c>
      <c r="L130">
        <v>0.374</v>
      </c>
      <c r="M130">
        <v>0.609</v>
      </c>
      <c r="N130">
        <v>0.132</v>
      </c>
      <c r="O130">
        <v>0.582</v>
      </c>
      <c r="P130">
        <v>0.893</v>
      </c>
    </row>
    <row r="131" spans="1:17" ht="13.5">
      <c r="A131">
        <v>2003.11</v>
      </c>
      <c r="B131">
        <v>0.041</v>
      </c>
      <c r="C131">
        <v>0.024</v>
      </c>
      <c r="D131">
        <v>0.041</v>
      </c>
      <c r="E131">
        <v>0.037</v>
      </c>
      <c r="F131">
        <v>0.075</v>
      </c>
      <c r="G131">
        <v>0.037</v>
      </c>
      <c r="H131">
        <v>0.067</v>
      </c>
      <c r="I131">
        <v>0.058</v>
      </c>
      <c r="J131">
        <v>0.127</v>
      </c>
      <c r="K131">
        <v>0.231</v>
      </c>
      <c r="L131">
        <v>0.399</v>
      </c>
      <c r="M131">
        <v>0.687</v>
      </c>
      <c r="N131">
        <v>0.278</v>
      </c>
      <c r="O131">
        <v>0.162</v>
      </c>
      <c r="P131">
        <v>0.731</v>
      </c>
      <c r="Q131">
        <v>0.1</v>
      </c>
    </row>
    <row r="132" spans="1:16" ht="13.5">
      <c r="A132">
        <v>2003.12</v>
      </c>
      <c r="B132">
        <v>0.044</v>
      </c>
      <c r="C132">
        <v>0.025</v>
      </c>
      <c r="D132">
        <v>0.019</v>
      </c>
      <c r="E132">
        <v>0.041</v>
      </c>
      <c r="F132">
        <v>0.08</v>
      </c>
      <c r="G132">
        <v>0.037</v>
      </c>
      <c r="H132">
        <v>0.058</v>
      </c>
      <c r="I132">
        <v>0.084</v>
      </c>
      <c r="J132">
        <v>0.106</v>
      </c>
      <c r="K132">
        <v>0.222</v>
      </c>
      <c r="L132">
        <v>0.382</v>
      </c>
      <c r="M132">
        <v>0.634</v>
      </c>
      <c r="N132">
        <v>0.775</v>
      </c>
      <c r="O132">
        <v>0.607</v>
      </c>
      <c r="P132">
        <v>0.818</v>
      </c>
    </row>
    <row r="133" spans="1:16" ht="13.5">
      <c r="A133">
        <v>2004.01</v>
      </c>
      <c r="B133">
        <v>0.048</v>
      </c>
      <c r="C133">
        <v>0.026</v>
      </c>
      <c r="D133">
        <v>0.022</v>
      </c>
      <c r="E133">
        <v>0.045</v>
      </c>
      <c r="F133">
        <v>0.093</v>
      </c>
      <c r="G133">
        <v>0.04</v>
      </c>
      <c r="H133">
        <v>0.061</v>
      </c>
      <c r="I133">
        <v>0.114</v>
      </c>
      <c r="J133">
        <v>0.21</v>
      </c>
      <c r="K133">
        <v>0.268</v>
      </c>
      <c r="L133">
        <v>0.3</v>
      </c>
      <c r="M133">
        <v>0.479</v>
      </c>
      <c r="N133">
        <v>0.195</v>
      </c>
      <c r="O133">
        <v>0.174</v>
      </c>
      <c r="P133">
        <v>0.654</v>
      </c>
    </row>
    <row r="134" spans="1:16" ht="13.5">
      <c r="A134">
        <v>2004.02</v>
      </c>
      <c r="B134">
        <v>0.051</v>
      </c>
      <c r="C134">
        <v>0.023</v>
      </c>
      <c r="D134">
        <v>0.024</v>
      </c>
      <c r="E134">
        <v>0.039</v>
      </c>
      <c r="F134">
        <v>0.099</v>
      </c>
      <c r="G134">
        <v>0.047</v>
      </c>
      <c r="H134">
        <v>0.064</v>
      </c>
      <c r="I134">
        <v>0.136</v>
      </c>
      <c r="J134">
        <v>0.101</v>
      </c>
      <c r="K134">
        <v>0.224</v>
      </c>
      <c r="L134">
        <v>0.674</v>
      </c>
      <c r="M134">
        <v>0.379</v>
      </c>
      <c r="N134">
        <v>0.119</v>
      </c>
      <c r="O134">
        <v>0.492</v>
      </c>
      <c r="P134">
        <v>0.821</v>
      </c>
    </row>
    <row r="135" spans="1:16" ht="13.5">
      <c r="A135">
        <v>2004.03</v>
      </c>
      <c r="B135">
        <v>0.055</v>
      </c>
      <c r="C135">
        <v>0.022</v>
      </c>
      <c r="D135">
        <v>0.021</v>
      </c>
      <c r="E135">
        <v>0.035</v>
      </c>
      <c r="F135">
        <v>0.112</v>
      </c>
      <c r="G135">
        <v>0.041</v>
      </c>
      <c r="H135">
        <v>0.07</v>
      </c>
      <c r="I135">
        <v>0.162</v>
      </c>
      <c r="J135">
        <v>0.183</v>
      </c>
      <c r="K135">
        <v>0.265</v>
      </c>
      <c r="L135">
        <v>0.49</v>
      </c>
      <c r="M135">
        <v>0.589</v>
      </c>
      <c r="N135">
        <v>0.492</v>
      </c>
      <c r="O135">
        <v>0.882</v>
      </c>
      <c r="P135">
        <v>0.97</v>
      </c>
    </row>
    <row r="136" spans="1:16" ht="13.5">
      <c r="A136">
        <v>2004.04</v>
      </c>
      <c r="B136">
        <v>0.055</v>
      </c>
      <c r="C136">
        <v>0.022</v>
      </c>
      <c r="D136">
        <v>0.022</v>
      </c>
      <c r="E136">
        <v>0.063</v>
      </c>
      <c r="F136">
        <v>0.111</v>
      </c>
      <c r="G136">
        <v>0.043</v>
      </c>
      <c r="H136">
        <v>0.065</v>
      </c>
      <c r="I136">
        <v>0.079</v>
      </c>
      <c r="J136">
        <v>0.171</v>
      </c>
      <c r="K136">
        <v>0.333</v>
      </c>
      <c r="L136">
        <v>0.4</v>
      </c>
      <c r="M136">
        <v>0.609</v>
      </c>
      <c r="N136">
        <v>0.689</v>
      </c>
      <c r="O136">
        <v>0.924</v>
      </c>
      <c r="P136">
        <v>0.747</v>
      </c>
    </row>
    <row r="137" spans="1:16" ht="13.5">
      <c r="A137">
        <v>2004.05</v>
      </c>
      <c r="B137">
        <v>0.048</v>
      </c>
      <c r="C137">
        <v>0.023</v>
      </c>
      <c r="D137">
        <v>0.024</v>
      </c>
      <c r="E137">
        <v>0.047</v>
      </c>
      <c r="F137">
        <v>0.084</v>
      </c>
      <c r="G137">
        <v>0.037</v>
      </c>
      <c r="H137">
        <v>0.075</v>
      </c>
      <c r="I137">
        <v>0.071</v>
      </c>
      <c r="J137">
        <v>0.324</v>
      </c>
      <c r="K137">
        <v>0.325</v>
      </c>
      <c r="L137">
        <v>0.549</v>
      </c>
      <c r="M137">
        <v>0.711</v>
      </c>
      <c r="N137">
        <v>0.443</v>
      </c>
      <c r="O137">
        <v>0.668</v>
      </c>
      <c r="P137">
        <v>0.801</v>
      </c>
    </row>
    <row r="138" spans="1:16" ht="13.5">
      <c r="A138">
        <v>2004.06</v>
      </c>
      <c r="B138">
        <v>0.064</v>
      </c>
      <c r="C138">
        <v>0.023</v>
      </c>
      <c r="D138">
        <v>0.024</v>
      </c>
      <c r="E138">
        <v>0.048</v>
      </c>
      <c r="F138">
        <v>0.141</v>
      </c>
      <c r="G138">
        <v>0.043</v>
      </c>
      <c r="H138">
        <v>0.066</v>
      </c>
      <c r="I138">
        <v>0.083</v>
      </c>
      <c r="J138">
        <v>0.262</v>
      </c>
      <c r="K138">
        <v>0.349</v>
      </c>
      <c r="L138">
        <v>0.784</v>
      </c>
      <c r="M138">
        <v>1.027</v>
      </c>
      <c r="N138">
        <v>0.986</v>
      </c>
      <c r="O138">
        <v>0.915</v>
      </c>
      <c r="P138">
        <v>1.825</v>
      </c>
    </row>
    <row r="139" spans="1:16" ht="13.5">
      <c r="A139">
        <v>2004.07</v>
      </c>
      <c r="B139">
        <v>0.057</v>
      </c>
      <c r="C139">
        <v>0.021</v>
      </c>
      <c r="D139">
        <v>0.041</v>
      </c>
      <c r="E139">
        <v>0.061</v>
      </c>
      <c r="F139">
        <v>0.139</v>
      </c>
      <c r="G139">
        <v>0.036</v>
      </c>
      <c r="H139">
        <v>0.069</v>
      </c>
      <c r="I139">
        <v>0.1</v>
      </c>
      <c r="J139">
        <v>0.285</v>
      </c>
      <c r="K139">
        <v>0.324</v>
      </c>
      <c r="L139">
        <v>0.625</v>
      </c>
      <c r="M139">
        <v>0.961</v>
      </c>
      <c r="N139">
        <v>1.041</v>
      </c>
      <c r="O139">
        <v>0.691</v>
      </c>
      <c r="P139">
        <v>1.217</v>
      </c>
    </row>
    <row r="140" spans="1:17" ht="13.5">
      <c r="A140">
        <v>2004.08</v>
      </c>
      <c r="B140">
        <v>0.052</v>
      </c>
      <c r="C140">
        <v>0.022</v>
      </c>
      <c r="D140">
        <v>0.036</v>
      </c>
      <c r="E140">
        <v>0.058</v>
      </c>
      <c r="F140">
        <v>0.121</v>
      </c>
      <c r="G140">
        <v>0.034</v>
      </c>
      <c r="H140">
        <v>0.067</v>
      </c>
      <c r="I140">
        <v>0.078</v>
      </c>
      <c r="J140">
        <v>0.33</v>
      </c>
      <c r="K140">
        <v>0.329</v>
      </c>
      <c r="L140">
        <v>0.531</v>
      </c>
      <c r="M140">
        <v>0.546</v>
      </c>
      <c r="N140">
        <v>1.227</v>
      </c>
      <c r="O140">
        <v>1.165</v>
      </c>
      <c r="P140">
        <v>1.826</v>
      </c>
      <c r="Q140">
        <v>0.1</v>
      </c>
    </row>
    <row r="141" spans="1:17" ht="13.5">
      <c r="A141">
        <v>2004.09</v>
      </c>
      <c r="B141">
        <v>0.061</v>
      </c>
      <c r="C141">
        <v>0.022</v>
      </c>
      <c r="D141">
        <v>0.033</v>
      </c>
      <c r="E141">
        <v>0.058</v>
      </c>
      <c r="F141">
        <v>0.149</v>
      </c>
      <c r="G141">
        <v>0.039</v>
      </c>
      <c r="H141">
        <v>0.06</v>
      </c>
      <c r="I141">
        <v>0.082</v>
      </c>
      <c r="J141">
        <v>0.31</v>
      </c>
      <c r="K141">
        <v>0.284</v>
      </c>
      <c r="L141">
        <v>0.631</v>
      </c>
      <c r="M141">
        <v>0.741</v>
      </c>
      <c r="N141">
        <v>0.729</v>
      </c>
      <c r="O141">
        <v>1.377</v>
      </c>
      <c r="P141">
        <v>1.261</v>
      </c>
      <c r="Q141">
        <v>0.2</v>
      </c>
    </row>
    <row r="142" spans="1:17" ht="13.5">
      <c r="A142">
        <v>2004.1</v>
      </c>
      <c r="B142">
        <v>0.062</v>
      </c>
      <c r="C142">
        <v>0.024</v>
      </c>
      <c r="D142">
        <v>0.055</v>
      </c>
      <c r="E142">
        <v>0.08</v>
      </c>
      <c r="F142">
        <v>0.139</v>
      </c>
      <c r="G142">
        <v>0.047</v>
      </c>
      <c r="H142">
        <v>0.061</v>
      </c>
      <c r="I142">
        <v>0.089</v>
      </c>
      <c r="J142">
        <v>0.139</v>
      </c>
      <c r="K142">
        <v>0.285</v>
      </c>
      <c r="L142">
        <v>0.454</v>
      </c>
      <c r="M142">
        <v>0.619</v>
      </c>
      <c r="N142">
        <v>0.511</v>
      </c>
      <c r="O142">
        <v>0.429</v>
      </c>
      <c r="P142">
        <v>1.178</v>
      </c>
      <c r="Q142">
        <v>0.2</v>
      </c>
    </row>
    <row r="143" spans="1:16" ht="13.5">
      <c r="A143">
        <v>2004.11</v>
      </c>
      <c r="B143">
        <v>0.051</v>
      </c>
      <c r="C143">
        <v>0.024</v>
      </c>
      <c r="D143">
        <v>0.033</v>
      </c>
      <c r="E143">
        <v>0.084</v>
      </c>
      <c r="F143">
        <v>0.114</v>
      </c>
      <c r="G143">
        <v>0.034</v>
      </c>
      <c r="H143">
        <v>0.05</v>
      </c>
      <c r="I143">
        <v>0.093</v>
      </c>
      <c r="J143">
        <v>0.245</v>
      </c>
      <c r="K143">
        <v>0.238</v>
      </c>
      <c r="L143">
        <v>0.553</v>
      </c>
      <c r="M143">
        <v>0.605</v>
      </c>
      <c r="N143">
        <v>0.789</v>
      </c>
      <c r="O143">
        <v>1.053</v>
      </c>
      <c r="P143">
        <v>0.761</v>
      </c>
    </row>
    <row r="144" spans="1:17" ht="13.5">
      <c r="A144">
        <v>2004.12</v>
      </c>
      <c r="B144">
        <v>0.062</v>
      </c>
      <c r="C144">
        <v>0.03</v>
      </c>
      <c r="D144">
        <v>0.04</v>
      </c>
      <c r="E144">
        <v>0.067</v>
      </c>
      <c r="F144">
        <v>0.163</v>
      </c>
      <c r="G144">
        <v>0.033</v>
      </c>
      <c r="H144">
        <v>0.057</v>
      </c>
      <c r="I144">
        <v>0.107</v>
      </c>
      <c r="J144">
        <v>0.192</v>
      </c>
      <c r="K144">
        <v>0.241</v>
      </c>
      <c r="L144">
        <v>0.557</v>
      </c>
      <c r="M144">
        <v>0.726</v>
      </c>
      <c r="N144">
        <v>0.531</v>
      </c>
      <c r="O144">
        <v>2.203</v>
      </c>
      <c r="P144">
        <v>0.908</v>
      </c>
      <c r="Q144">
        <v>1.499</v>
      </c>
    </row>
    <row r="145" spans="1:17" ht="13.5">
      <c r="A145">
        <v>2005.01</v>
      </c>
      <c r="B145">
        <v>0.06</v>
      </c>
      <c r="C145">
        <v>0.027</v>
      </c>
      <c r="D145">
        <v>0.041</v>
      </c>
      <c r="E145">
        <v>0.112</v>
      </c>
      <c r="F145">
        <v>0.127</v>
      </c>
      <c r="G145">
        <v>0.031</v>
      </c>
      <c r="H145">
        <v>0.069</v>
      </c>
      <c r="I145">
        <v>0.081</v>
      </c>
      <c r="J145">
        <v>0.323</v>
      </c>
      <c r="K145">
        <v>0.257</v>
      </c>
      <c r="L145">
        <v>0.836</v>
      </c>
      <c r="M145">
        <v>0.777</v>
      </c>
      <c r="N145">
        <v>0.386</v>
      </c>
      <c r="O145">
        <v>1.66</v>
      </c>
      <c r="P145">
        <v>0.892</v>
      </c>
      <c r="Q145">
        <v>2.019</v>
      </c>
    </row>
    <row r="146" spans="1:17" ht="13.5">
      <c r="A146">
        <v>2005.02</v>
      </c>
      <c r="B146">
        <v>0.064</v>
      </c>
      <c r="C146">
        <v>0.032</v>
      </c>
      <c r="D146">
        <v>0.072</v>
      </c>
      <c r="E146">
        <v>0.094</v>
      </c>
      <c r="F146">
        <v>0.144</v>
      </c>
      <c r="G146">
        <v>0.035</v>
      </c>
      <c r="H146">
        <v>0.062</v>
      </c>
      <c r="I146">
        <v>0.084</v>
      </c>
      <c r="J146">
        <v>0.319</v>
      </c>
      <c r="K146">
        <v>0.274</v>
      </c>
      <c r="L146">
        <v>0.343</v>
      </c>
      <c r="M146">
        <v>1.096</v>
      </c>
      <c r="N146">
        <v>1.036</v>
      </c>
      <c r="O146">
        <v>2.028</v>
      </c>
      <c r="P146">
        <v>1.164</v>
      </c>
      <c r="Q146">
        <v>1.467</v>
      </c>
    </row>
    <row r="147" spans="1:17" ht="13.5">
      <c r="A147">
        <v>2005.03</v>
      </c>
      <c r="B147">
        <v>0.081</v>
      </c>
      <c r="C147">
        <v>0.03</v>
      </c>
      <c r="D147">
        <v>0.046</v>
      </c>
      <c r="E147">
        <v>0.098</v>
      </c>
      <c r="F147">
        <v>0.201</v>
      </c>
      <c r="G147">
        <v>0.035</v>
      </c>
      <c r="H147">
        <v>0.072</v>
      </c>
      <c r="I147">
        <v>0.096</v>
      </c>
      <c r="J147">
        <v>0.303</v>
      </c>
      <c r="K147">
        <v>0.308</v>
      </c>
      <c r="L147">
        <v>0.461</v>
      </c>
      <c r="M147">
        <v>0.929</v>
      </c>
      <c r="N147">
        <v>1.164</v>
      </c>
      <c r="O147">
        <v>1.625</v>
      </c>
      <c r="P147">
        <v>1.328</v>
      </c>
      <c r="Q147">
        <v>2.256</v>
      </c>
    </row>
    <row r="148" spans="1:17" ht="13.5">
      <c r="A148">
        <v>2005.04</v>
      </c>
      <c r="B148">
        <v>0.071</v>
      </c>
      <c r="C148">
        <v>0.031</v>
      </c>
      <c r="D148">
        <v>0.032</v>
      </c>
      <c r="E148">
        <v>0.13</v>
      </c>
      <c r="F148">
        <v>0.156</v>
      </c>
      <c r="G148">
        <v>0.037</v>
      </c>
      <c r="H148">
        <v>0.062</v>
      </c>
      <c r="I148">
        <v>0.084</v>
      </c>
      <c r="J148">
        <v>0.382</v>
      </c>
      <c r="K148">
        <v>0.246</v>
      </c>
      <c r="L148">
        <v>0.503</v>
      </c>
      <c r="M148">
        <v>0.828</v>
      </c>
      <c r="N148">
        <v>1.095</v>
      </c>
      <c r="O148">
        <v>1.717</v>
      </c>
      <c r="P148">
        <v>1.096</v>
      </c>
      <c r="Q148">
        <v>1.484</v>
      </c>
    </row>
    <row r="149" spans="1:17" ht="13.5">
      <c r="A149">
        <v>2005.05</v>
      </c>
      <c r="B149">
        <v>0.061</v>
      </c>
      <c r="C149">
        <v>0.028</v>
      </c>
      <c r="D149">
        <v>0.044</v>
      </c>
      <c r="E149">
        <v>0.088</v>
      </c>
      <c r="F149">
        <v>0.116</v>
      </c>
      <c r="G149">
        <v>0.04</v>
      </c>
      <c r="H149">
        <v>0.063</v>
      </c>
      <c r="I149">
        <v>0.091</v>
      </c>
      <c r="J149">
        <v>0.535</v>
      </c>
      <c r="K149">
        <v>0.279</v>
      </c>
      <c r="L149">
        <v>0.529</v>
      </c>
      <c r="M149">
        <v>0.532</v>
      </c>
      <c r="N149">
        <v>1.583</v>
      </c>
      <c r="O149">
        <v>1.275</v>
      </c>
      <c r="P149">
        <v>0.798</v>
      </c>
      <c r="Q149">
        <v>2.198</v>
      </c>
    </row>
    <row r="150" spans="1:17" ht="13.5">
      <c r="A150">
        <v>2005.06</v>
      </c>
      <c r="B150">
        <v>0.075</v>
      </c>
      <c r="C150">
        <v>0.039</v>
      </c>
      <c r="D150">
        <v>0.038</v>
      </c>
      <c r="E150">
        <v>0.091</v>
      </c>
      <c r="F150">
        <v>0.182</v>
      </c>
      <c r="G150">
        <v>0.034</v>
      </c>
      <c r="H150">
        <v>0.067</v>
      </c>
      <c r="I150">
        <v>0.09</v>
      </c>
      <c r="J150">
        <v>0.678</v>
      </c>
      <c r="K150">
        <v>0.281</v>
      </c>
      <c r="L150">
        <v>0.488</v>
      </c>
      <c r="M150">
        <v>0.43</v>
      </c>
      <c r="N150">
        <v>1.123</v>
      </c>
      <c r="O150">
        <v>1.96</v>
      </c>
      <c r="P150">
        <v>0.572</v>
      </c>
      <c r="Q150">
        <v>1.901</v>
      </c>
    </row>
    <row r="151" spans="1:17" ht="13.5">
      <c r="A151">
        <v>2005.07</v>
      </c>
      <c r="B151">
        <v>0.085</v>
      </c>
      <c r="C151">
        <v>0.061</v>
      </c>
      <c r="D151">
        <v>0.041</v>
      </c>
      <c r="E151">
        <v>0.133</v>
      </c>
      <c r="F151">
        <v>0.199</v>
      </c>
      <c r="G151">
        <v>0.032</v>
      </c>
      <c r="H151">
        <v>0.07</v>
      </c>
      <c r="I151">
        <v>0.083</v>
      </c>
      <c r="J151">
        <v>0.73</v>
      </c>
      <c r="K151">
        <v>0.306</v>
      </c>
      <c r="L151">
        <v>0.534</v>
      </c>
      <c r="M151">
        <v>0.623</v>
      </c>
      <c r="N151">
        <v>0.948</v>
      </c>
      <c r="O151">
        <v>1.417</v>
      </c>
      <c r="P151">
        <v>0.9</v>
      </c>
      <c r="Q151">
        <v>2.686</v>
      </c>
    </row>
    <row r="152" spans="1:17" ht="13.5">
      <c r="A152">
        <v>2005.08</v>
      </c>
      <c r="B152">
        <v>0.09</v>
      </c>
      <c r="C152">
        <v>0.059</v>
      </c>
      <c r="D152">
        <v>0.039</v>
      </c>
      <c r="E152">
        <v>0.158</v>
      </c>
      <c r="F152">
        <v>0.22</v>
      </c>
      <c r="G152">
        <v>0.035</v>
      </c>
      <c r="H152">
        <v>0.08</v>
      </c>
      <c r="I152">
        <v>0.077</v>
      </c>
      <c r="J152">
        <v>0.73</v>
      </c>
      <c r="K152">
        <v>0.307</v>
      </c>
      <c r="L152">
        <v>0.453</v>
      </c>
      <c r="M152">
        <v>0.902</v>
      </c>
      <c r="N152">
        <v>0.992</v>
      </c>
      <c r="O152">
        <v>1.739</v>
      </c>
      <c r="P152">
        <v>1.065</v>
      </c>
      <c r="Q152">
        <v>1.965</v>
      </c>
    </row>
    <row r="153" spans="1:17" ht="13.5">
      <c r="A153">
        <v>2005.09</v>
      </c>
      <c r="B153">
        <v>0.093</v>
      </c>
      <c r="C153">
        <v>0.029</v>
      </c>
      <c r="D153">
        <v>0.034</v>
      </c>
      <c r="E153">
        <v>0.115</v>
      </c>
      <c r="F153">
        <v>0.242</v>
      </c>
      <c r="G153">
        <v>0.035</v>
      </c>
      <c r="H153">
        <v>0.093</v>
      </c>
      <c r="I153">
        <v>0.104</v>
      </c>
      <c r="J153">
        <v>0.813</v>
      </c>
      <c r="K153">
        <v>0.355</v>
      </c>
      <c r="L153">
        <v>0.544</v>
      </c>
      <c r="M153">
        <v>0.595</v>
      </c>
      <c r="N153">
        <v>1.519</v>
      </c>
      <c r="O153">
        <v>1.303</v>
      </c>
      <c r="P153">
        <v>1.141</v>
      </c>
      <c r="Q153">
        <v>2.666</v>
      </c>
    </row>
    <row r="154" spans="1:17" ht="13.5">
      <c r="A154">
        <v>2005.1</v>
      </c>
      <c r="B154">
        <v>0.078</v>
      </c>
      <c r="C154">
        <v>0.022</v>
      </c>
      <c r="D154">
        <v>0.06</v>
      </c>
      <c r="E154">
        <v>0.127</v>
      </c>
      <c r="F154">
        <v>0.241</v>
      </c>
      <c r="G154">
        <v>0.034</v>
      </c>
      <c r="H154">
        <v>0.082</v>
      </c>
      <c r="I154">
        <v>0.08</v>
      </c>
      <c r="J154">
        <v>0.72</v>
      </c>
      <c r="K154">
        <v>0.275</v>
      </c>
      <c r="L154">
        <v>0.7</v>
      </c>
      <c r="M154">
        <v>0.801</v>
      </c>
      <c r="N154">
        <v>1.441</v>
      </c>
      <c r="O154">
        <v>1.445</v>
      </c>
      <c r="P154">
        <v>0.911</v>
      </c>
      <c r="Q154">
        <v>2.204</v>
      </c>
    </row>
    <row r="155" spans="1:17" ht="13.5">
      <c r="A155">
        <v>2005.11</v>
      </c>
      <c r="B155">
        <v>0.093</v>
      </c>
      <c r="C155">
        <v>0.041</v>
      </c>
      <c r="D155">
        <v>0.077</v>
      </c>
      <c r="E155">
        <v>0.196</v>
      </c>
      <c r="F155">
        <v>0.188</v>
      </c>
      <c r="G155">
        <v>0.031</v>
      </c>
      <c r="H155">
        <v>0.084</v>
      </c>
      <c r="I155">
        <v>0.1</v>
      </c>
      <c r="J155">
        <v>0.754</v>
      </c>
      <c r="K155">
        <v>0.273</v>
      </c>
      <c r="L155">
        <v>0.432</v>
      </c>
      <c r="M155">
        <v>0.41</v>
      </c>
      <c r="N155">
        <v>1.029</v>
      </c>
      <c r="O155">
        <v>1.698</v>
      </c>
      <c r="P155">
        <v>1.274</v>
      </c>
      <c r="Q155">
        <v>2.46</v>
      </c>
    </row>
    <row r="156" spans="1:17" ht="13.5">
      <c r="A156">
        <v>2005.12</v>
      </c>
      <c r="B156">
        <v>0.093</v>
      </c>
      <c r="C156">
        <v>0.037</v>
      </c>
      <c r="D156">
        <v>0.041</v>
      </c>
      <c r="E156">
        <v>0.186</v>
      </c>
      <c r="F156">
        <v>0.235</v>
      </c>
      <c r="G156">
        <v>0.028</v>
      </c>
      <c r="H156">
        <v>0.07</v>
      </c>
      <c r="I156">
        <v>0.107</v>
      </c>
      <c r="J156">
        <v>0.739</v>
      </c>
      <c r="K156">
        <v>0.281</v>
      </c>
      <c r="L156">
        <v>0.613</v>
      </c>
      <c r="M156">
        <v>0.897</v>
      </c>
      <c r="N156">
        <v>1.85</v>
      </c>
      <c r="O156">
        <v>1.314</v>
      </c>
      <c r="P156">
        <v>1.138</v>
      </c>
      <c r="Q156">
        <v>2.833</v>
      </c>
    </row>
    <row r="157" spans="1:17" ht="13.5">
      <c r="A157">
        <v>2006.01</v>
      </c>
      <c r="B157">
        <v>0.085</v>
      </c>
      <c r="C157">
        <v>0.026</v>
      </c>
      <c r="D157">
        <v>0.063</v>
      </c>
      <c r="E157">
        <v>0.2</v>
      </c>
      <c r="F157">
        <v>0.208</v>
      </c>
      <c r="G157">
        <v>0.027</v>
      </c>
      <c r="H157">
        <v>0.085</v>
      </c>
      <c r="I157">
        <v>0.08</v>
      </c>
      <c r="J157">
        <v>0.923</v>
      </c>
      <c r="K157">
        <v>0.293</v>
      </c>
      <c r="L157">
        <v>0.647</v>
      </c>
      <c r="M157">
        <v>0.909</v>
      </c>
      <c r="N157">
        <v>1.291</v>
      </c>
      <c r="O157">
        <v>1.14</v>
      </c>
      <c r="P157">
        <v>0.691</v>
      </c>
      <c r="Q157">
        <v>2.116</v>
      </c>
    </row>
    <row r="158" spans="1:17" ht="13.5">
      <c r="A158">
        <v>2006.02</v>
      </c>
      <c r="B158">
        <v>0.106</v>
      </c>
      <c r="C158">
        <v>0.03</v>
      </c>
      <c r="D158">
        <v>0.048</v>
      </c>
      <c r="E158">
        <v>0.249</v>
      </c>
      <c r="F158">
        <v>0.274</v>
      </c>
      <c r="G158">
        <v>0.038</v>
      </c>
      <c r="H158">
        <v>0.112</v>
      </c>
      <c r="I158">
        <v>0.104</v>
      </c>
      <c r="J158">
        <v>0.829</v>
      </c>
      <c r="K158">
        <v>0.453</v>
      </c>
      <c r="L158">
        <v>0.963</v>
      </c>
      <c r="M158">
        <v>1.32</v>
      </c>
      <c r="N158">
        <v>1.195</v>
      </c>
      <c r="O158">
        <v>1.637</v>
      </c>
      <c r="P158">
        <v>1.047</v>
      </c>
      <c r="Q158">
        <v>2.075</v>
      </c>
    </row>
    <row r="159" spans="1:17" ht="13.5">
      <c r="A159">
        <v>2006.03</v>
      </c>
      <c r="B159">
        <v>0.139</v>
      </c>
      <c r="C159">
        <v>0.038</v>
      </c>
      <c r="D159">
        <v>0.067</v>
      </c>
      <c r="E159">
        <v>0.243</v>
      </c>
      <c r="F159">
        <v>0.28</v>
      </c>
      <c r="G159">
        <v>0.049</v>
      </c>
      <c r="H159">
        <v>0.193</v>
      </c>
      <c r="I159">
        <v>0.182</v>
      </c>
      <c r="J159">
        <v>0.654</v>
      </c>
      <c r="K159">
        <v>0.509</v>
      </c>
      <c r="L159">
        <v>1.159</v>
      </c>
      <c r="M159">
        <v>1.417</v>
      </c>
      <c r="N159">
        <v>1.346</v>
      </c>
      <c r="O159">
        <v>1.389</v>
      </c>
      <c r="P159">
        <v>1.548</v>
      </c>
      <c r="Q159">
        <v>3.005</v>
      </c>
    </row>
    <row r="160" spans="1:17" ht="13.5">
      <c r="A160">
        <v>2006.04</v>
      </c>
      <c r="B160">
        <v>0.133</v>
      </c>
      <c r="C160">
        <v>0.032</v>
      </c>
      <c r="D160">
        <v>0.077</v>
      </c>
      <c r="E160">
        <v>0.314</v>
      </c>
      <c r="F160">
        <v>0.233</v>
      </c>
      <c r="G160">
        <v>0.061</v>
      </c>
      <c r="H160">
        <v>0.199</v>
      </c>
      <c r="I160">
        <v>0.232</v>
      </c>
      <c r="J160">
        <v>0.787</v>
      </c>
      <c r="K160">
        <v>0.505</v>
      </c>
      <c r="L160">
        <v>1.144</v>
      </c>
      <c r="M160">
        <v>1.349</v>
      </c>
      <c r="N160">
        <v>1.545</v>
      </c>
      <c r="O160">
        <v>0.918</v>
      </c>
      <c r="P160">
        <v>1.437</v>
      </c>
      <c r="Q160">
        <v>2.439</v>
      </c>
    </row>
    <row r="161" spans="1:17" ht="13.5">
      <c r="A161">
        <v>2006.05</v>
      </c>
      <c r="B161">
        <v>0.144</v>
      </c>
      <c r="C161">
        <v>0.033</v>
      </c>
      <c r="D161">
        <v>0.112</v>
      </c>
      <c r="E161">
        <v>0.287</v>
      </c>
      <c r="F161">
        <v>0.226</v>
      </c>
      <c r="G161">
        <v>0.083</v>
      </c>
      <c r="H161">
        <v>0.246</v>
      </c>
      <c r="I161">
        <v>0.347</v>
      </c>
      <c r="J161">
        <v>0.947</v>
      </c>
      <c r="K161">
        <v>0.51</v>
      </c>
      <c r="L161">
        <v>0.294</v>
      </c>
      <c r="M161">
        <v>1.316</v>
      </c>
      <c r="N161">
        <v>1.454</v>
      </c>
      <c r="O161">
        <v>1.756</v>
      </c>
      <c r="P161">
        <v>1.233</v>
      </c>
      <c r="Q161">
        <v>2.566</v>
      </c>
    </row>
    <row r="162" spans="1:17" ht="13.5">
      <c r="A162">
        <v>2006.06</v>
      </c>
      <c r="B162">
        <v>0.164</v>
      </c>
      <c r="C162">
        <v>0.074</v>
      </c>
      <c r="D162">
        <v>0.173</v>
      </c>
      <c r="E162">
        <v>0.241</v>
      </c>
      <c r="F162">
        <v>0.286</v>
      </c>
      <c r="G162">
        <v>0.06</v>
      </c>
      <c r="H162">
        <v>0.256</v>
      </c>
      <c r="I162">
        <v>0.362</v>
      </c>
      <c r="J162">
        <v>0.855</v>
      </c>
      <c r="K162">
        <v>0.628</v>
      </c>
      <c r="L162">
        <v>0.813</v>
      </c>
      <c r="M162">
        <v>1.124</v>
      </c>
      <c r="N162">
        <v>1.642</v>
      </c>
      <c r="O162">
        <v>1.175</v>
      </c>
      <c r="P162">
        <v>1.301</v>
      </c>
      <c r="Q162">
        <v>2.898</v>
      </c>
    </row>
    <row r="163" spans="1:17" ht="13.5">
      <c r="A163">
        <v>2006.07</v>
      </c>
      <c r="B163">
        <v>0.26</v>
      </c>
      <c r="C163">
        <v>0.159</v>
      </c>
      <c r="D163">
        <v>0.271</v>
      </c>
      <c r="E163">
        <v>0.374</v>
      </c>
      <c r="F163">
        <v>0.4</v>
      </c>
      <c r="G163">
        <v>0.168</v>
      </c>
      <c r="H163">
        <v>0.357</v>
      </c>
      <c r="I163">
        <v>0.448</v>
      </c>
      <c r="J163">
        <v>0.981</v>
      </c>
      <c r="K163">
        <v>0.71</v>
      </c>
      <c r="L163">
        <v>1.038</v>
      </c>
      <c r="M163">
        <v>1.116</v>
      </c>
      <c r="N163">
        <v>0.448</v>
      </c>
      <c r="O163">
        <v>0.59</v>
      </c>
      <c r="P163">
        <v>1.136</v>
      </c>
      <c r="Q163">
        <v>2.748</v>
      </c>
    </row>
    <row r="164" spans="1:17" ht="13.5">
      <c r="A164">
        <v>2006.08</v>
      </c>
      <c r="B164">
        <v>0.352</v>
      </c>
      <c r="C164">
        <v>0.214</v>
      </c>
      <c r="D164">
        <v>0.33</v>
      </c>
      <c r="E164">
        <v>0.453</v>
      </c>
      <c r="F164">
        <v>0.511</v>
      </c>
      <c r="G164">
        <v>0.27</v>
      </c>
      <c r="H164">
        <v>0.462</v>
      </c>
      <c r="I164">
        <v>0.604</v>
      </c>
      <c r="J164">
        <v>1.284</v>
      </c>
      <c r="K164">
        <v>0.773</v>
      </c>
      <c r="L164">
        <v>1.329</v>
      </c>
      <c r="M164">
        <v>1.127</v>
      </c>
      <c r="N164">
        <v>1.647</v>
      </c>
      <c r="O164">
        <v>1.376</v>
      </c>
      <c r="P164">
        <v>1.298</v>
      </c>
      <c r="Q164">
        <v>2.068</v>
      </c>
    </row>
    <row r="165" spans="1:17" ht="13.5">
      <c r="A165">
        <v>2006.09</v>
      </c>
      <c r="B165">
        <v>0.375</v>
      </c>
      <c r="C165">
        <v>0.198</v>
      </c>
      <c r="D165">
        <v>0.353</v>
      </c>
      <c r="E165">
        <v>0.471</v>
      </c>
      <c r="F165">
        <v>0.543</v>
      </c>
      <c r="G165">
        <v>0.284</v>
      </c>
      <c r="H165">
        <v>0.466</v>
      </c>
      <c r="I165">
        <v>0.593</v>
      </c>
      <c r="J165">
        <v>1.025</v>
      </c>
      <c r="K165">
        <v>0.799</v>
      </c>
      <c r="L165">
        <v>1.267</v>
      </c>
      <c r="M165">
        <v>1.395</v>
      </c>
      <c r="N165">
        <v>0.842</v>
      </c>
      <c r="O165">
        <v>1.596</v>
      </c>
      <c r="P165">
        <v>1.252</v>
      </c>
      <c r="Q165">
        <v>2.486</v>
      </c>
    </row>
    <row r="166" spans="1:17" ht="13.5">
      <c r="A166">
        <v>2006.1</v>
      </c>
      <c r="B166">
        <v>0.332</v>
      </c>
      <c r="C166">
        <v>0.192</v>
      </c>
      <c r="D166">
        <v>0.337</v>
      </c>
      <c r="E166">
        <v>0.441</v>
      </c>
      <c r="F166">
        <v>0.456</v>
      </c>
      <c r="G166">
        <v>0.279</v>
      </c>
      <c r="H166">
        <v>0.641</v>
      </c>
      <c r="I166">
        <v>0.475</v>
      </c>
      <c r="J166">
        <v>0.791</v>
      </c>
      <c r="K166">
        <v>0.691</v>
      </c>
      <c r="L166">
        <v>1.21</v>
      </c>
      <c r="M166">
        <v>1.55</v>
      </c>
      <c r="N166">
        <v>0.421</v>
      </c>
      <c r="O166">
        <v>0.992</v>
      </c>
      <c r="P166">
        <v>1.189</v>
      </c>
      <c r="Q166">
        <v>2.559</v>
      </c>
    </row>
    <row r="167" spans="1:17" ht="13.5">
      <c r="A167">
        <v>2006.11</v>
      </c>
      <c r="B167">
        <v>0.333</v>
      </c>
      <c r="C167">
        <v>0.207</v>
      </c>
      <c r="D167">
        <v>0.38</v>
      </c>
      <c r="E167">
        <v>0.443</v>
      </c>
      <c r="F167">
        <v>0.45</v>
      </c>
      <c r="G167">
        <v>0.282</v>
      </c>
      <c r="H167">
        <v>0.447</v>
      </c>
      <c r="I167">
        <v>0.499</v>
      </c>
      <c r="J167">
        <v>0.859</v>
      </c>
      <c r="K167">
        <v>0.716</v>
      </c>
      <c r="L167">
        <v>0.998</v>
      </c>
      <c r="M167">
        <v>1.064</v>
      </c>
      <c r="N167">
        <v>1.582</v>
      </c>
      <c r="O167">
        <v>1.371</v>
      </c>
      <c r="P167">
        <v>1.493</v>
      </c>
      <c r="Q167">
        <v>2.238</v>
      </c>
    </row>
    <row r="168" spans="1:17" ht="13.5">
      <c r="A168">
        <v>2006.12</v>
      </c>
      <c r="B168">
        <v>0.355</v>
      </c>
      <c r="C168">
        <v>0.234</v>
      </c>
      <c r="D168">
        <v>0.404</v>
      </c>
      <c r="E168">
        <v>0.482</v>
      </c>
      <c r="F168">
        <v>0.52</v>
      </c>
      <c r="G168">
        <v>0.27</v>
      </c>
      <c r="H168">
        <v>0.434</v>
      </c>
      <c r="I168">
        <v>0.495</v>
      </c>
      <c r="J168">
        <v>0.802</v>
      </c>
      <c r="K168">
        <v>0.751</v>
      </c>
      <c r="L168">
        <v>0.862</v>
      </c>
      <c r="M168">
        <v>1.371</v>
      </c>
      <c r="N168">
        <v>0.69</v>
      </c>
      <c r="O168">
        <v>0.71</v>
      </c>
      <c r="P168">
        <v>1.234</v>
      </c>
      <c r="Q168">
        <v>1.957</v>
      </c>
    </row>
    <row r="169" spans="1:17" ht="13.5">
      <c r="A169">
        <v>2007.01</v>
      </c>
      <c r="B169">
        <v>0.333</v>
      </c>
      <c r="C169">
        <v>0.211</v>
      </c>
      <c r="D169">
        <v>0.373</v>
      </c>
      <c r="E169">
        <v>0.477</v>
      </c>
      <c r="F169">
        <v>0.415</v>
      </c>
      <c r="G169">
        <v>0.273</v>
      </c>
      <c r="H169">
        <v>0.419</v>
      </c>
      <c r="I169">
        <v>0.505</v>
      </c>
      <c r="J169">
        <v>0.838</v>
      </c>
      <c r="K169">
        <v>0.731</v>
      </c>
      <c r="L169">
        <v>1.021</v>
      </c>
      <c r="M169">
        <v>0.983</v>
      </c>
      <c r="N169">
        <v>0.177</v>
      </c>
      <c r="O169">
        <v>0.974</v>
      </c>
      <c r="P169">
        <v>1.425</v>
      </c>
      <c r="Q169">
        <v>2.909</v>
      </c>
    </row>
    <row r="170" spans="1:17" ht="13.5">
      <c r="A170">
        <v>2007.02</v>
      </c>
      <c r="B170">
        <v>0.373</v>
      </c>
      <c r="C170">
        <v>0.267</v>
      </c>
      <c r="D170">
        <v>0.401</v>
      </c>
      <c r="E170">
        <v>0.535</v>
      </c>
      <c r="F170">
        <v>0.448</v>
      </c>
      <c r="G170">
        <v>0.301</v>
      </c>
      <c r="H170">
        <v>0.507</v>
      </c>
      <c r="I170">
        <v>0.579</v>
      </c>
      <c r="J170">
        <v>0.813</v>
      </c>
      <c r="K170">
        <v>0.698</v>
      </c>
      <c r="L170">
        <v>1.138</v>
      </c>
      <c r="M170">
        <v>0.953</v>
      </c>
      <c r="N170">
        <v>0.902</v>
      </c>
      <c r="O170">
        <v>1.266</v>
      </c>
      <c r="P170">
        <v>1.277</v>
      </c>
      <c r="Q170">
        <v>2.399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 Tsuyoshi</cp:lastModifiedBy>
  <cp:lastPrinted>2010-06-01T12:37:53Z</cp:lastPrinted>
  <dcterms:created xsi:type="dcterms:W3CDTF">2007-04-27T09:01:49Z</dcterms:created>
  <dcterms:modified xsi:type="dcterms:W3CDTF">2010-06-01T14:54:10Z</dcterms:modified>
  <cp:category/>
  <cp:version/>
  <cp:contentType/>
  <cp:contentStatus/>
</cp:coreProperties>
</file>